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iregonzalez/Downloads/"/>
    </mc:Choice>
  </mc:AlternateContent>
  <xr:revisionPtr revIDLastSave="0" documentId="13_ncr:1_{57BADA3F-1217-7945-968E-F02ACB2AB6A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ÍNDICE" sheetId="13" r:id="rId1"/>
    <sheet name="NOTAS" sheetId="14" r:id="rId2"/>
    <sheet name="D1" sheetId="15" r:id="rId3"/>
    <sheet name="D2" sheetId="16" r:id="rId4"/>
    <sheet name="D3" sheetId="17" r:id="rId5"/>
    <sheet name="D4" sheetId="18" r:id="rId6"/>
    <sheet name="C1" sheetId="7" r:id="rId7"/>
    <sheet name="C2" sheetId="1" r:id="rId8"/>
    <sheet name="C3" sheetId="27" r:id="rId9"/>
    <sheet name="C4 " sheetId="28" r:id="rId10"/>
    <sheet name="C5 " sheetId="29" r:id="rId11"/>
    <sheet name="C6" sheetId="8" r:id="rId12"/>
    <sheet name="C7" sheetId="2" r:id="rId13"/>
    <sheet name="C8" sheetId="20" r:id="rId14"/>
    <sheet name="C9" sheetId="19" r:id="rId15"/>
    <sheet name="C10 " sheetId="23" r:id="rId16"/>
    <sheet name="C11 " sheetId="24" r:id="rId17"/>
    <sheet name="C12 " sheetId="30" r:id="rId18"/>
    <sheet name="C13 " sheetId="31" r:id="rId19"/>
    <sheet name="C14 " sheetId="34" r:id="rId20"/>
    <sheet name="C15" sheetId="35" r:id="rId21"/>
    <sheet name="C16" sheetId="9" r:id="rId22"/>
    <sheet name="C17" sheetId="3" r:id="rId23"/>
    <sheet name="C18" sheetId="22" r:id="rId24"/>
    <sheet name="C19" sheetId="21" r:id="rId25"/>
    <sheet name="C20" sheetId="25" r:id="rId26"/>
    <sheet name="C21" sheetId="26" r:id="rId27"/>
    <sheet name="C22 " sheetId="36" r:id="rId28"/>
    <sheet name="C23 " sheetId="37" r:id="rId29"/>
    <sheet name="C24" sheetId="10" r:id="rId30"/>
    <sheet name="C25" sheetId="4" r:id="rId31"/>
    <sheet name="C26" sheetId="38" r:id="rId32"/>
    <sheet name="C27" sheetId="11" r:id="rId33"/>
    <sheet name="C28" sheetId="5" r:id="rId34"/>
    <sheet name="C29" sheetId="39" r:id="rId35"/>
    <sheet name="C30" sheetId="12" r:id="rId36"/>
    <sheet name="C31" sheetId="6" r:id="rId37"/>
    <sheet name="C32" sheetId="40" r:id="rId38"/>
  </sheets>
  <externalReferences>
    <externalReference r:id="rId39"/>
    <externalReference r:id="rId40"/>
  </externalReferences>
  <definedNames>
    <definedName name="__123Graph_D" localSheetId="6" hidden="1">'[1]1990'!#REF!</definedName>
    <definedName name="__123Graph_D" localSheetId="15" hidden="1">'[1]1990'!#REF!</definedName>
    <definedName name="__123Graph_D" localSheetId="16" hidden="1">'[1]1990'!#REF!</definedName>
    <definedName name="__123Graph_D" localSheetId="17" hidden="1">'[2]1990'!#REF!</definedName>
    <definedName name="__123Graph_D" localSheetId="19" hidden="1">'[1]1990'!#REF!</definedName>
    <definedName name="__123Graph_D" localSheetId="20" hidden="1">'[1]1990'!#REF!</definedName>
    <definedName name="__123Graph_D" localSheetId="21" hidden="1">'[1]1990'!#REF!</definedName>
    <definedName name="__123Graph_D" localSheetId="24" hidden="1">'[1]1990'!#REF!</definedName>
    <definedName name="__123Graph_D" localSheetId="25" hidden="1">'[1]1990'!#REF!</definedName>
    <definedName name="__123Graph_D" localSheetId="26" hidden="1">'[1]1990'!#REF!</definedName>
    <definedName name="__123Graph_D" localSheetId="27" hidden="1">'[1]1990'!#REF!</definedName>
    <definedName name="__123Graph_D" localSheetId="28" hidden="1">'[1]1990'!#REF!</definedName>
    <definedName name="__123Graph_D" localSheetId="29" hidden="1">'[1]1990'!#REF!</definedName>
    <definedName name="__123Graph_D" localSheetId="32" hidden="1">'[1]1990'!#REF!</definedName>
    <definedName name="__123Graph_D" localSheetId="8" hidden="1">'[2]1990'!#REF!</definedName>
    <definedName name="__123Graph_D" localSheetId="35" hidden="1">'[1]1990'!#REF!</definedName>
    <definedName name="__123Graph_D" localSheetId="9" hidden="1">'[2]1990'!#REF!</definedName>
    <definedName name="__123Graph_D" localSheetId="10" hidden="1">'[2]1990'!#REF!</definedName>
    <definedName name="__123Graph_D" localSheetId="11" hidden="1">'[1]1990'!#REF!</definedName>
    <definedName name="__123Graph_D" localSheetId="14" hidden="1">'[1]1990'!#REF!</definedName>
    <definedName name="__123Graph_D" hidden="1">'[1]1990'!#REF!</definedName>
    <definedName name="__123Graph_E" localSheetId="6" hidden="1">'[1]1990'!#REF!</definedName>
    <definedName name="__123Graph_E" localSheetId="15" hidden="1">'[1]1990'!#REF!</definedName>
    <definedName name="__123Graph_E" localSheetId="16" hidden="1">'[1]1990'!#REF!</definedName>
    <definedName name="__123Graph_E" localSheetId="17" hidden="1">'[2]1990'!#REF!</definedName>
    <definedName name="__123Graph_E" localSheetId="19" hidden="1">'[1]1990'!#REF!</definedName>
    <definedName name="__123Graph_E" localSheetId="20" hidden="1">'[1]1990'!#REF!</definedName>
    <definedName name="__123Graph_E" localSheetId="21" hidden="1">'[1]1990'!#REF!</definedName>
    <definedName name="__123Graph_E" localSheetId="24" hidden="1">'[1]1990'!#REF!</definedName>
    <definedName name="__123Graph_E" localSheetId="25" hidden="1">'[1]1990'!#REF!</definedName>
    <definedName name="__123Graph_E" localSheetId="26" hidden="1">'[1]1990'!#REF!</definedName>
    <definedName name="__123Graph_E" localSheetId="27" hidden="1">'[1]1990'!#REF!</definedName>
    <definedName name="__123Graph_E" localSheetId="28" hidden="1">'[1]1990'!#REF!</definedName>
    <definedName name="__123Graph_E" localSheetId="29" hidden="1">'[1]1990'!#REF!</definedName>
    <definedName name="__123Graph_E" localSheetId="32" hidden="1">'[1]1990'!#REF!</definedName>
    <definedName name="__123Graph_E" localSheetId="8" hidden="1">'[2]1990'!#REF!</definedName>
    <definedName name="__123Graph_E" localSheetId="35" hidden="1">'[1]1990'!#REF!</definedName>
    <definedName name="__123Graph_E" localSheetId="9" hidden="1">'[2]1990'!#REF!</definedName>
    <definedName name="__123Graph_E" localSheetId="10" hidden="1">'[2]1990'!#REF!</definedName>
    <definedName name="__123Graph_E" localSheetId="11" hidden="1">'[1]1990'!#REF!</definedName>
    <definedName name="__123Graph_E" localSheetId="14" hidden="1">'[1]1990'!#REF!</definedName>
    <definedName name="__123Graph_E" hidden="1">'[1]1990'!#REF!</definedName>
    <definedName name="__123Graph_F" localSheetId="6" hidden="1">'[1]1990'!#REF!</definedName>
    <definedName name="__123Graph_F" localSheetId="15" hidden="1">'[1]1990'!#REF!</definedName>
    <definedName name="__123Graph_F" localSheetId="16" hidden="1">'[1]1990'!#REF!</definedName>
    <definedName name="__123Graph_F" localSheetId="17" hidden="1">'[2]1990'!#REF!</definedName>
    <definedName name="__123Graph_F" localSheetId="19" hidden="1">'[1]1990'!#REF!</definedName>
    <definedName name="__123Graph_F" localSheetId="20" hidden="1">'[1]1990'!#REF!</definedName>
    <definedName name="__123Graph_F" localSheetId="21" hidden="1">'[1]1990'!#REF!</definedName>
    <definedName name="__123Graph_F" localSheetId="24" hidden="1">'[1]1990'!#REF!</definedName>
    <definedName name="__123Graph_F" localSheetId="25" hidden="1">'[1]1990'!#REF!</definedName>
    <definedName name="__123Graph_F" localSheetId="26" hidden="1">'[1]1990'!#REF!</definedName>
    <definedName name="__123Graph_F" localSheetId="27" hidden="1">'[1]1990'!#REF!</definedName>
    <definedName name="__123Graph_F" localSheetId="28" hidden="1">'[1]1990'!#REF!</definedName>
    <definedName name="__123Graph_F" localSheetId="29" hidden="1">'[1]1990'!#REF!</definedName>
    <definedName name="__123Graph_F" localSheetId="32" hidden="1">'[1]1990'!#REF!</definedName>
    <definedName name="__123Graph_F" localSheetId="8" hidden="1">'[2]1990'!#REF!</definedName>
    <definedName name="__123Graph_F" localSheetId="35" hidden="1">'[1]1990'!#REF!</definedName>
    <definedName name="__123Graph_F" localSheetId="9" hidden="1">'[2]1990'!#REF!</definedName>
    <definedName name="__123Graph_F" localSheetId="10" hidden="1">'[2]1990'!#REF!</definedName>
    <definedName name="__123Graph_F" localSheetId="11" hidden="1">'[1]1990'!#REF!</definedName>
    <definedName name="__123Graph_F" localSheetId="14" hidden="1">'[1]1990'!#REF!</definedName>
    <definedName name="__123Graph_F" hidden="1">'[1]1990'!#REF!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2" i="9" l="1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44" i="31"/>
  <c r="AC45" i="31"/>
  <c r="AC46" i="31"/>
  <c r="AC47" i="31"/>
  <c r="AC48" i="31"/>
  <c r="AC49" i="31"/>
  <c r="AC50" i="31"/>
  <c r="AC51" i="31"/>
  <c r="AC52" i="31"/>
  <c r="AC53" i="31"/>
  <c r="AC54" i="31"/>
  <c r="AC55" i="31"/>
  <c r="AC56" i="31"/>
  <c r="AC86" i="37"/>
  <c r="AC95" i="36"/>
  <c r="AC79" i="36"/>
  <c r="AC77" i="36"/>
  <c r="AC72" i="36"/>
  <c r="AC71" i="36"/>
  <c r="AC90" i="26"/>
  <c r="AC82" i="26"/>
  <c r="AC89" i="25"/>
  <c r="AC84" i="25"/>
  <c r="AC73" i="25"/>
  <c r="AC87" i="21"/>
  <c r="AC91" i="21"/>
  <c r="AC85" i="21"/>
  <c r="AC90" i="3"/>
  <c r="AC91" i="3"/>
  <c r="AC92" i="3"/>
  <c r="AC89" i="3"/>
  <c r="AC84" i="3"/>
  <c r="AC82" i="3"/>
  <c r="AC80" i="3"/>
  <c r="AC79" i="3"/>
  <c r="AC77" i="3"/>
  <c r="AC75" i="3"/>
  <c r="AC94" i="34"/>
  <c r="AC74" i="34"/>
  <c r="AC92" i="34"/>
  <c r="AC53" i="24"/>
  <c r="AC43" i="23"/>
  <c r="AC53" i="19"/>
  <c r="AC52" i="19"/>
  <c r="AC44" i="20"/>
  <c r="AC53" i="2"/>
  <c r="AC49" i="2"/>
  <c r="AC44" i="2"/>
  <c r="AC45" i="2"/>
  <c r="AC46" i="2"/>
  <c r="AC48" i="2"/>
  <c r="AC50" i="2"/>
  <c r="AC51" i="2"/>
  <c r="AC52" i="2"/>
  <c r="AC56" i="2"/>
  <c r="AC43" i="2"/>
  <c r="Z45" i="8"/>
  <c r="AC43" i="29"/>
  <c r="AB29" i="7"/>
  <c r="C9" i="40" l="1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C11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A13" i="40"/>
  <c r="C14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B10" i="40"/>
  <c r="B11" i="40"/>
  <c r="B12" i="40"/>
  <c r="B14" i="40"/>
  <c r="B9" i="40"/>
  <c r="AB28" i="6"/>
  <c r="AB29" i="6"/>
  <c r="AB30" i="6"/>
  <c r="AB32" i="6"/>
  <c r="AB27" i="6"/>
  <c r="S28" i="6"/>
  <c r="T28" i="6"/>
  <c r="U28" i="6"/>
  <c r="V28" i="6"/>
  <c r="W28" i="6"/>
  <c r="X28" i="6"/>
  <c r="Y28" i="6"/>
  <c r="Z28" i="6"/>
  <c r="AA28" i="6"/>
  <c r="S29" i="6"/>
  <c r="T29" i="6"/>
  <c r="U29" i="6"/>
  <c r="V29" i="6"/>
  <c r="W29" i="6"/>
  <c r="X29" i="6"/>
  <c r="Y29" i="6"/>
  <c r="Z29" i="6"/>
  <c r="AA29" i="6"/>
  <c r="S30" i="6"/>
  <c r="T30" i="6"/>
  <c r="U30" i="6"/>
  <c r="V30" i="6"/>
  <c r="W30" i="6"/>
  <c r="X30" i="6"/>
  <c r="Y30" i="6"/>
  <c r="Z30" i="6"/>
  <c r="AA30" i="6"/>
  <c r="S32" i="6"/>
  <c r="T32" i="6"/>
  <c r="U32" i="6"/>
  <c r="V32" i="6"/>
  <c r="W32" i="6"/>
  <c r="X32" i="6"/>
  <c r="Y32" i="6"/>
  <c r="Z32" i="6"/>
  <c r="AA32" i="6"/>
  <c r="T27" i="6"/>
  <c r="U27" i="6"/>
  <c r="V27" i="6"/>
  <c r="W27" i="6"/>
  <c r="X27" i="6"/>
  <c r="Y27" i="6"/>
  <c r="Z27" i="6"/>
  <c r="AA27" i="6"/>
  <c r="U19" i="6"/>
  <c r="V19" i="6"/>
  <c r="W19" i="6"/>
  <c r="X19" i="6"/>
  <c r="Y19" i="6"/>
  <c r="Z19" i="6"/>
  <c r="AA19" i="6"/>
  <c r="U20" i="6"/>
  <c r="V20" i="6"/>
  <c r="W20" i="6"/>
  <c r="X20" i="6"/>
  <c r="Y20" i="6"/>
  <c r="Z20" i="6"/>
  <c r="AA20" i="6"/>
  <c r="U21" i="6"/>
  <c r="V21" i="6"/>
  <c r="W21" i="6"/>
  <c r="X21" i="6"/>
  <c r="Y21" i="6"/>
  <c r="Z21" i="6"/>
  <c r="AA21" i="6"/>
  <c r="AA22" i="6"/>
  <c r="U23" i="6"/>
  <c r="V23" i="6"/>
  <c r="W23" i="6"/>
  <c r="X23" i="6"/>
  <c r="Y23" i="6"/>
  <c r="Z23" i="6"/>
  <c r="AA23" i="6"/>
  <c r="V18" i="6"/>
  <c r="W18" i="6"/>
  <c r="X18" i="6"/>
  <c r="Y18" i="6"/>
  <c r="Z18" i="6"/>
  <c r="AA18" i="6"/>
  <c r="AB10" i="6"/>
  <c r="AB19" i="6" s="1"/>
  <c r="AB11" i="6"/>
  <c r="AB20" i="6" s="1"/>
  <c r="AB12" i="6"/>
  <c r="AB21" i="6" s="1"/>
  <c r="AB14" i="6"/>
  <c r="AB23" i="6" s="1"/>
  <c r="AB9" i="6"/>
  <c r="AB18" i="6" s="1"/>
  <c r="AB28" i="12"/>
  <c r="AB29" i="12"/>
  <c r="AB30" i="12"/>
  <c r="AB32" i="12"/>
  <c r="AB27" i="12"/>
  <c r="S28" i="12"/>
  <c r="T28" i="12"/>
  <c r="U28" i="12"/>
  <c r="V28" i="12"/>
  <c r="W28" i="12"/>
  <c r="X28" i="12"/>
  <c r="Y28" i="12"/>
  <c r="Z28" i="12"/>
  <c r="AA28" i="12"/>
  <c r="S29" i="12"/>
  <c r="T29" i="12"/>
  <c r="U29" i="12"/>
  <c r="V29" i="12"/>
  <c r="W29" i="12"/>
  <c r="X29" i="12"/>
  <c r="Y29" i="12"/>
  <c r="Z29" i="12"/>
  <c r="AA29" i="12"/>
  <c r="S30" i="12"/>
  <c r="T30" i="12"/>
  <c r="U30" i="12"/>
  <c r="V30" i="12"/>
  <c r="W30" i="12"/>
  <c r="X30" i="12"/>
  <c r="Y30" i="12"/>
  <c r="Z30" i="12"/>
  <c r="AA30" i="12"/>
  <c r="S32" i="12"/>
  <c r="T32" i="12"/>
  <c r="U32" i="12"/>
  <c r="V32" i="12"/>
  <c r="W32" i="12"/>
  <c r="X32" i="12"/>
  <c r="Y32" i="12"/>
  <c r="Z32" i="12"/>
  <c r="AA32" i="12"/>
  <c r="T27" i="12"/>
  <c r="U27" i="12"/>
  <c r="V27" i="12"/>
  <c r="W27" i="12"/>
  <c r="X27" i="12"/>
  <c r="Y27" i="12"/>
  <c r="Z27" i="12"/>
  <c r="AA27" i="12"/>
  <c r="U19" i="12"/>
  <c r="V19" i="12"/>
  <c r="W19" i="12"/>
  <c r="X19" i="12"/>
  <c r="Y19" i="12"/>
  <c r="Z19" i="12"/>
  <c r="AA19" i="12"/>
  <c r="U20" i="12"/>
  <c r="V20" i="12"/>
  <c r="W20" i="12"/>
  <c r="X20" i="12"/>
  <c r="Y20" i="12"/>
  <c r="Z20" i="12"/>
  <c r="AA20" i="12"/>
  <c r="U21" i="12"/>
  <c r="V21" i="12"/>
  <c r="W21" i="12"/>
  <c r="X21" i="12"/>
  <c r="Y21" i="12"/>
  <c r="Z21" i="12"/>
  <c r="AA21" i="12"/>
  <c r="AA22" i="12"/>
  <c r="U23" i="12"/>
  <c r="V23" i="12"/>
  <c r="W23" i="12"/>
  <c r="X23" i="12"/>
  <c r="Y23" i="12"/>
  <c r="Z23" i="12"/>
  <c r="AA23" i="12"/>
  <c r="V18" i="12"/>
  <c r="W18" i="12"/>
  <c r="X18" i="12"/>
  <c r="Y18" i="12"/>
  <c r="Z18" i="12"/>
  <c r="AA18" i="12"/>
  <c r="AB10" i="12"/>
  <c r="AB19" i="12" s="1"/>
  <c r="AB11" i="12"/>
  <c r="AB20" i="12" s="1"/>
  <c r="AB12" i="12"/>
  <c r="AB21" i="12" s="1"/>
  <c r="AB14" i="12"/>
  <c r="AB23" i="12" s="1"/>
  <c r="AB9" i="12"/>
  <c r="AB9" i="40" s="1"/>
  <c r="C9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C10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C11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C12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A13" i="39"/>
  <c r="C14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B10" i="39"/>
  <c r="B11" i="39"/>
  <c r="B12" i="39"/>
  <c r="B14" i="39"/>
  <c r="AB28" i="5"/>
  <c r="AB29" i="5"/>
  <c r="AB30" i="5"/>
  <c r="AB32" i="5"/>
  <c r="AB27" i="5"/>
  <c r="U28" i="5"/>
  <c r="V28" i="5"/>
  <c r="W28" i="5"/>
  <c r="X28" i="5"/>
  <c r="Y28" i="5"/>
  <c r="Z28" i="5"/>
  <c r="AA28" i="5"/>
  <c r="U29" i="5"/>
  <c r="V29" i="5"/>
  <c r="W29" i="5"/>
  <c r="X29" i="5"/>
  <c r="Y29" i="5"/>
  <c r="Z29" i="5"/>
  <c r="AA29" i="5"/>
  <c r="U30" i="5"/>
  <c r="V30" i="5"/>
  <c r="W30" i="5"/>
  <c r="X30" i="5"/>
  <c r="Y30" i="5"/>
  <c r="Z30" i="5"/>
  <c r="AA30" i="5"/>
  <c r="U32" i="5"/>
  <c r="V32" i="5"/>
  <c r="W32" i="5"/>
  <c r="X32" i="5"/>
  <c r="Y32" i="5"/>
  <c r="Z32" i="5"/>
  <c r="AA32" i="5"/>
  <c r="V27" i="5"/>
  <c r="W27" i="5"/>
  <c r="X27" i="5"/>
  <c r="Y27" i="5"/>
  <c r="Z27" i="5"/>
  <c r="AA27" i="5"/>
  <c r="U19" i="5"/>
  <c r="V19" i="5"/>
  <c r="W19" i="5"/>
  <c r="X19" i="5"/>
  <c r="Y19" i="5"/>
  <c r="Z19" i="5"/>
  <c r="AA19" i="5"/>
  <c r="U20" i="5"/>
  <c r="V20" i="5"/>
  <c r="W20" i="5"/>
  <c r="X20" i="5"/>
  <c r="Y20" i="5"/>
  <c r="Z20" i="5"/>
  <c r="AA20" i="5"/>
  <c r="U21" i="5"/>
  <c r="V21" i="5"/>
  <c r="W21" i="5"/>
  <c r="X21" i="5"/>
  <c r="Y21" i="5"/>
  <c r="Z21" i="5"/>
  <c r="AA21" i="5"/>
  <c r="AA22" i="5"/>
  <c r="U23" i="5"/>
  <c r="V23" i="5"/>
  <c r="W23" i="5"/>
  <c r="X23" i="5"/>
  <c r="Y23" i="5"/>
  <c r="Z23" i="5"/>
  <c r="AA23" i="5"/>
  <c r="V18" i="5"/>
  <c r="W18" i="5"/>
  <c r="X18" i="5"/>
  <c r="Y18" i="5"/>
  <c r="Z18" i="5"/>
  <c r="AA18" i="5"/>
  <c r="AB10" i="5"/>
  <c r="AB19" i="5" s="1"/>
  <c r="AB11" i="5"/>
  <c r="AB20" i="5" s="1"/>
  <c r="AB12" i="5"/>
  <c r="AB21" i="5" s="1"/>
  <c r="AB14" i="5"/>
  <c r="AB23" i="5" s="1"/>
  <c r="AB9" i="5"/>
  <c r="AB18" i="5" s="1"/>
  <c r="AB28" i="11"/>
  <c r="AB32" i="11"/>
  <c r="AB30" i="11"/>
  <c r="AB29" i="11"/>
  <c r="AB27" i="11"/>
  <c r="T28" i="11"/>
  <c r="U28" i="11"/>
  <c r="V28" i="11"/>
  <c r="W28" i="11"/>
  <c r="X28" i="11"/>
  <c r="Y28" i="11"/>
  <c r="Z28" i="11"/>
  <c r="AA28" i="11"/>
  <c r="T29" i="11"/>
  <c r="U29" i="11"/>
  <c r="V29" i="11"/>
  <c r="W29" i="11"/>
  <c r="X29" i="11"/>
  <c r="Y29" i="11"/>
  <c r="Z29" i="11"/>
  <c r="AA29" i="11"/>
  <c r="T30" i="11"/>
  <c r="U30" i="11"/>
  <c r="V30" i="11"/>
  <c r="W30" i="11"/>
  <c r="X30" i="11"/>
  <c r="Y30" i="11"/>
  <c r="Z30" i="11"/>
  <c r="AA30" i="11"/>
  <c r="T32" i="11"/>
  <c r="U32" i="11"/>
  <c r="V32" i="11"/>
  <c r="W32" i="11"/>
  <c r="X32" i="11"/>
  <c r="Y32" i="11"/>
  <c r="Z32" i="11"/>
  <c r="AA32" i="11"/>
  <c r="U27" i="11"/>
  <c r="V27" i="11"/>
  <c r="W27" i="11"/>
  <c r="X27" i="11"/>
  <c r="Y27" i="11"/>
  <c r="Z27" i="11"/>
  <c r="AA27" i="11"/>
  <c r="U19" i="11"/>
  <c r="V19" i="11"/>
  <c r="W19" i="11"/>
  <c r="X19" i="11"/>
  <c r="Y19" i="11"/>
  <c r="Z19" i="11"/>
  <c r="AA19" i="11"/>
  <c r="U20" i="11"/>
  <c r="V20" i="11"/>
  <c r="W20" i="11"/>
  <c r="X20" i="11"/>
  <c r="Y20" i="11"/>
  <c r="Z20" i="11"/>
  <c r="AA20" i="11"/>
  <c r="U21" i="11"/>
  <c r="V21" i="11"/>
  <c r="W21" i="11"/>
  <c r="X21" i="11"/>
  <c r="Y21" i="11"/>
  <c r="Z21" i="11"/>
  <c r="AA21" i="11"/>
  <c r="AA22" i="11"/>
  <c r="U23" i="11"/>
  <c r="V23" i="11"/>
  <c r="W23" i="11"/>
  <c r="X23" i="11"/>
  <c r="Y23" i="11"/>
  <c r="Z23" i="11"/>
  <c r="AA23" i="11"/>
  <c r="V18" i="11"/>
  <c r="W18" i="11"/>
  <c r="X18" i="11"/>
  <c r="Y18" i="11"/>
  <c r="Z18" i="11"/>
  <c r="AA18" i="11"/>
  <c r="AB10" i="11"/>
  <c r="AB10" i="39" s="1"/>
  <c r="AB11" i="11"/>
  <c r="AB11" i="39" s="1"/>
  <c r="AB12" i="11"/>
  <c r="AB12" i="39" s="1"/>
  <c r="AB14" i="11"/>
  <c r="AB14" i="39" s="1"/>
  <c r="AB9" i="11"/>
  <c r="AB18" i="11" s="1"/>
  <c r="C9" i="38"/>
  <c r="D9" i="38"/>
  <c r="E9" i="38"/>
  <c r="F9" i="38"/>
  <c r="G9" i="38"/>
  <c r="H9" i="38"/>
  <c r="I9" i="38"/>
  <c r="J9" i="38"/>
  <c r="K9" i="38"/>
  <c r="L9" i="38"/>
  <c r="M9" i="38"/>
  <c r="N9" i="38"/>
  <c r="O9" i="38"/>
  <c r="P9" i="38"/>
  <c r="Q9" i="38"/>
  <c r="R9" i="38"/>
  <c r="S9" i="38"/>
  <c r="T9" i="38"/>
  <c r="U9" i="38"/>
  <c r="V9" i="38"/>
  <c r="W9" i="38"/>
  <c r="X9" i="38"/>
  <c r="Y9" i="38"/>
  <c r="Z9" i="38"/>
  <c r="AA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O11" i="38"/>
  <c r="P11" i="38"/>
  <c r="Q11" i="38"/>
  <c r="R11" i="38"/>
  <c r="S11" i="38"/>
  <c r="T11" i="38"/>
  <c r="U11" i="38"/>
  <c r="V11" i="38"/>
  <c r="W11" i="38"/>
  <c r="X11" i="38"/>
  <c r="Y11" i="38"/>
  <c r="Z11" i="38"/>
  <c r="AA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Q12" i="38"/>
  <c r="R12" i="38"/>
  <c r="S12" i="38"/>
  <c r="T12" i="38"/>
  <c r="U12" i="38"/>
  <c r="V12" i="38"/>
  <c r="W12" i="38"/>
  <c r="X12" i="38"/>
  <c r="Y12" i="38"/>
  <c r="Z12" i="38"/>
  <c r="AA12" i="38"/>
  <c r="AA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R14" i="38"/>
  <c r="S14" i="38"/>
  <c r="T14" i="38"/>
  <c r="U14" i="38"/>
  <c r="V14" i="38"/>
  <c r="W14" i="38"/>
  <c r="X14" i="38"/>
  <c r="Y14" i="38"/>
  <c r="Z14" i="38"/>
  <c r="AA14" i="38"/>
  <c r="B10" i="38"/>
  <c r="B11" i="38"/>
  <c r="B12" i="38"/>
  <c r="B14" i="38"/>
  <c r="AB28" i="4"/>
  <c r="AB29" i="4"/>
  <c r="AB30" i="4"/>
  <c r="AB32" i="4"/>
  <c r="AB27" i="4"/>
  <c r="T28" i="4"/>
  <c r="U28" i="4"/>
  <c r="V28" i="4"/>
  <c r="W28" i="4"/>
  <c r="X28" i="4"/>
  <c r="Y28" i="4"/>
  <c r="Z28" i="4"/>
  <c r="AA28" i="4"/>
  <c r="T29" i="4"/>
  <c r="U29" i="4"/>
  <c r="V29" i="4"/>
  <c r="W29" i="4"/>
  <c r="X29" i="4"/>
  <c r="Y29" i="4"/>
  <c r="Z29" i="4"/>
  <c r="AA29" i="4"/>
  <c r="T30" i="4"/>
  <c r="U30" i="4"/>
  <c r="V30" i="4"/>
  <c r="W30" i="4"/>
  <c r="X30" i="4"/>
  <c r="Y30" i="4"/>
  <c r="Z30" i="4"/>
  <c r="AA30" i="4"/>
  <c r="T32" i="4"/>
  <c r="U32" i="4"/>
  <c r="V32" i="4"/>
  <c r="W32" i="4"/>
  <c r="X32" i="4"/>
  <c r="Y32" i="4"/>
  <c r="Z32" i="4"/>
  <c r="AA32" i="4"/>
  <c r="U27" i="4"/>
  <c r="V27" i="4"/>
  <c r="W27" i="4"/>
  <c r="X27" i="4"/>
  <c r="Y27" i="4"/>
  <c r="Z27" i="4"/>
  <c r="AA27" i="4"/>
  <c r="U19" i="4"/>
  <c r="V19" i="4"/>
  <c r="W19" i="4"/>
  <c r="X19" i="4"/>
  <c r="Y19" i="4"/>
  <c r="Z19" i="4"/>
  <c r="AA19" i="4"/>
  <c r="U20" i="4"/>
  <c r="V20" i="4"/>
  <c r="W20" i="4"/>
  <c r="X20" i="4"/>
  <c r="Y20" i="4"/>
  <c r="Z20" i="4"/>
  <c r="AA20" i="4"/>
  <c r="U21" i="4"/>
  <c r="V21" i="4"/>
  <c r="W21" i="4"/>
  <c r="X21" i="4"/>
  <c r="Y21" i="4"/>
  <c r="Z21" i="4"/>
  <c r="AA21" i="4"/>
  <c r="AA22" i="4"/>
  <c r="U23" i="4"/>
  <c r="V23" i="4"/>
  <c r="W23" i="4"/>
  <c r="X23" i="4"/>
  <c r="Y23" i="4"/>
  <c r="Z23" i="4"/>
  <c r="AA23" i="4"/>
  <c r="V18" i="4"/>
  <c r="W18" i="4"/>
  <c r="X18" i="4"/>
  <c r="Y18" i="4"/>
  <c r="Z18" i="4"/>
  <c r="AA18" i="4"/>
  <c r="AB10" i="4"/>
  <c r="AB19" i="4" s="1"/>
  <c r="AB11" i="4"/>
  <c r="AB20" i="4" s="1"/>
  <c r="AB12" i="4"/>
  <c r="AB21" i="4" s="1"/>
  <c r="AB14" i="4"/>
  <c r="AB23" i="4" s="1"/>
  <c r="AB9" i="4"/>
  <c r="AB18" i="4" s="1"/>
  <c r="AB28" i="10"/>
  <c r="AB29" i="10"/>
  <c r="AB30" i="10"/>
  <c r="AB32" i="10"/>
  <c r="AB27" i="10"/>
  <c r="V28" i="10"/>
  <c r="W28" i="10"/>
  <c r="X28" i="10"/>
  <c r="Y28" i="10"/>
  <c r="Z28" i="10"/>
  <c r="AA28" i="10"/>
  <c r="V29" i="10"/>
  <c r="W29" i="10"/>
  <c r="X29" i="10"/>
  <c r="Y29" i="10"/>
  <c r="Z29" i="10"/>
  <c r="AA29" i="10"/>
  <c r="V30" i="10"/>
  <c r="W30" i="10"/>
  <c r="X30" i="10"/>
  <c r="Y30" i="10"/>
  <c r="Z30" i="10"/>
  <c r="AA30" i="10"/>
  <c r="V32" i="10"/>
  <c r="W32" i="10"/>
  <c r="X32" i="10"/>
  <c r="Y32" i="10"/>
  <c r="Z32" i="10"/>
  <c r="AA32" i="10"/>
  <c r="W27" i="10"/>
  <c r="X27" i="10"/>
  <c r="Y27" i="10"/>
  <c r="Z27" i="10"/>
  <c r="AA27" i="10"/>
  <c r="U19" i="10"/>
  <c r="V19" i="10"/>
  <c r="W19" i="10"/>
  <c r="X19" i="10"/>
  <c r="Y19" i="10"/>
  <c r="Z19" i="10"/>
  <c r="AA19" i="10"/>
  <c r="U20" i="10"/>
  <c r="V20" i="10"/>
  <c r="W20" i="10"/>
  <c r="X20" i="10"/>
  <c r="Y20" i="10"/>
  <c r="Z20" i="10"/>
  <c r="AA20" i="10"/>
  <c r="U21" i="10"/>
  <c r="V21" i="10"/>
  <c r="W21" i="10"/>
  <c r="X21" i="10"/>
  <c r="Y21" i="10"/>
  <c r="Z21" i="10"/>
  <c r="AA21" i="10"/>
  <c r="AA22" i="10"/>
  <c r="U23" i="10"/>
  <c r="V23" i="10"/>
  <c r="W23" i="10"/>
  <c r="X23" i="10"/>
  <c r="Y23" i="10"/>
  <c r="Z23" i="10"/>
  <c r="AA23" i="10"/>
  <c r="V18" i="10"/>
  <c r="W18" i="10"/>
  <c r="X18" i="10"/>
  <c r="Y18" i="10"/>
  <c r="Z18" i="10"/>
  <c r="AA18" i="10"/>
  <c r="AB10" i="10"/>
  <c r="AB10" i="38" s="1"/>
  <c r="AB11" i="10"/>
  <c r="AB20" i="10" s="1"/>
  <c r="AB12" i="10"/>
  <c r="AB12" i="38" s="1"/>
  <c r="AB14" i="10"/>
  <c r="AB14" i="38" s="1"/>
  <c r="AB9" i="10"/>
  <c r="AB9" i="38" s="1"/>
  <c r="AC98" i="37"/>
  <c r="AC95" i="37"/>
  <c r="AC94" i="37"/>
  <c r="AC93" i="37"/>
  <c r="AC92" i="37"/>
  <c r="AC91" i="37"/>
  <c r="AC90" i="37"/>
  <c r="AC89" i="37"/>
  <c r="AC88" i="37"/>
  <c r="AC87" i="37"/>
  <c r="AC85" i="37"/>
  <c r="AC84" i="37"/>
  <c r="AC83" i="37"/>
  <c r="AC82" i="37"/>
  <c r="AC81" i="37"/>
  <c r="AC80" i="37"/>
  <c r="AC72" i="37"/>
  <c r="AC73" i="37"/>
  <c r="AC74" i="37"/>
  <c r="AC75" i="37"/>
  <c r="AC76" i="37"/>
  <c r="AC77" i="37"/>
  <c r="AC78" i="37"/>
  <c r="AC79" i="37"/>
  <c r="AC71" i="37"/>
  <c r="U72" i="37"/>
  <c r="V72" i="37"/>
  <c r="W72" i="37"/>
  <c r="X72" i="37"/>
  <c r="Y72" i="37"/>
  <c r="Z72" i="37"/>
  <c r="AA72" i="37"/>
  <c r="AB72" i="37"/>
  <c r="U73" i="37"/>
  <c r="V73" i="37"/>
  <c r="W73" i="37"/>
  <c r="X73" i="37"/>
  <c r="Y73" i="37"/>
  <c r="Z73" i="37"/>
  <c r="AA73" i="37"/>
  <c r="AB73" i="37"/>
  <c r="U74" i="37"/>
  <c r="V74" i="37"/>
  <c r="W74" i="37"/>
  <c r="X74" i="37"/>
  <c r="Y74" i="37"/>
  <c r="Z74" i="37"/>
  <c r="AA74" i="37"/>
  <c r="AB74" i="37"/>
  <c r="U75" i="37"/>
  <c r="V75" i="37"/>
  <c r="W75" i="37"/>
  <c r="X75" i="37"/>
  <c r="Y75" i="37"/>
  <c r="Z75" i="37"/>
  <c r="AA75" i="37"/>
  <c r="AB75" i="37"/>
  <c r="U76" i="37"/>
  <c r="V76" i="37"/>
  <c r="W76" i="37"/>
  <c r="X76" i="37"/>
  <c r="Y76" i="37"/>
  <c r="Z76" i="37"/>
  <c r="AA76" i="37"/>
  <c r="AB76" i="37"/>
  <c r="U77" i="37"/>
  <c r="V77" i="37"/>
  <c r="W77" i="37"/>
  <c r="X77" i="37"/>
  <c r="Y77" i="37"/>
  <c r="Z77" i="37"/>
  <c r="AA77" i="37"/>
  <c r="AB77" i="37"/>
  <c r="U78" i="37"/>
  <c r="V78" i="37"/>
  <c r="W78" i="37"/>
  <c r="X78" i="37"/>
  <c r="Y78" i="37"/>
  <c r="Z78" i="37"/>
  <c r="AA78" i="37"/>
  <c r="AB78" i="37"/>
  <c r="U79" i="37"/>
  <c r="V79" i="37"/>
  <c r="W79" i="37"/>
  <c r="X79" i="37"/>
  <c r="Y79" i="37"/>
  <c r="Z79" i="37"/>
  <c r="AA79" i="37"/>
  <c r="AB79" i="37"/>
  <c r="U80" i="37"/>
  <c r="V80" i="37"/>
  <c r="W80" i="37"/>
  <c r="X80" i="37"/>
  <c r="Y80" i="37"/>
  <c r="Z80" i="37"/>
  <c r="AA80" i="37"/>
  <c r="AB80" i="37"/>
  <c r="U81" i="37"/>
  <c r="V81" i="37"/>
  <c r="W81" i="37"/>
  <c r="X81" i="37"/>
  <c r="Y81" i="37"/>
  <c r="Z81" i="37"/>
  <c r="AA81" i="37"/>
  <c r="AB81" i="37"/>
  <c r="U82" i="37"/>
  <c r="V82" i="37"/>
  <c r="W82" i="37"/>
  <c r="X82" i="37"/>
  <c r="Y82" i="37"/>
  <c r="Z82" i="37"/>
  <c r="AA82" i="37"/>
  <c r="AB82" i="37"/>
  <c r="U83" i="37"/>
  <c r="V83" i="37"/>
  <c r="W83" i="37"/>
  <c r="X83" i="37"/>
  <c r="Y83" i="37"/>
  <c r="Z83" i="37"/>
  <c r="AA83" i="37"/>
  <c r="AB83" i="37"/>
  <c r="U84" i="37"/>
  <c r="V84" i="37"/>
  <c r="W84" i="37"/>
  <c r="X84" i="37"/>
  <c r="Y84" i="37"/>
  <c r="Z84" i="37"/>
  <c r="AA84" i="37"/>
  <c r="AB84" i="37"/>
  <c r="U85" i="37"/>
  <c r="V85" i="37"/>
  <c r="W85" i="37"/>
  <c r="X85" i="37"/>
  <c r="Y85" i="37"/>
  <c r="Z85" i="37"/>
  <c r="AA85" i="37"/>
  <c r="AB85" i="37"/>
  <c r="U86" i="37"/>
  <c r="V86" i="37"/>
  <c r="W86" i="37"/>
  <c r="X86" i="37"/>
  <c r="Y86" i="37"/>
  <c r="Z86" i="37"/>
  <c r="AA86" i="37"/>
  <c r="AB86" i="37"/>
  <c r="U87" i="37"/>
  <c r="V87" i="37"/>
  <c r="W87" i="37"/>
  <c r="X87" i="37"/>
  <c r="Y87" i="37"/>
  <c r="Z87" i="37"/>
  <c r="AA87" i="37"/>
  <c r="AB87" i="37"/>
  <c r="U88" i="37"/>
  <c r="V88" i="37"/>
  <c r="W88" i="37"/>
  <c r="X88" i="37"/>
  <c r="Y88" i="37"/>
  <c r="Z88" i="37"/>
  <c r="AA88" i="37"/>
  <c r="AB88" i="37"/>
  <c r="U89" i="37"/>
  <c r="V89" i="37"/>
  <c r="W89" i="37"/>
  <c r="X89" i="37"/>
  <c r="Y89" i="37"/>
  <c r="Z89" i="37"/>
  <c r="AA89" i="37"/>
  <c r="AB89" i="37"/>
  <c r="U90" i="37"/>
  <c r="V90" i="37"/>
  <c r="W90" i="37"/>
  <c r="X90" i="37"/>
  <c r="Y90" i="37"/>
  <c r="Z90" i="37"/>
  <c r="AA90" i="37"/>
  <c r="AB90" i="37"/>
  <c r="U91" i="37"/>
  <c r="V91" i="37"/>
  <c r="W91" i="37"/>
  <c r="X91" i="37"/>
  <c r="Y91" i="37"/>
  <c r="Z91" i="37"/>
  <c r="AA91" i="37"/>
  <c r="AB91" i="37"/>
  <c r="U92" i="37"/>
  <c r="V92" i="37"/>
  <c r="W92" i="37"/>
  <c r="X92" i="37"/>
  <c r="Y92" i="37"/>
  <c r="Z92" i="37"/>
  <c r="AA92" i="37"/>
  <c r="AB92" i="37"/>
  <c r="U93" i="37"/>
  <c r="V93" i="37"/>
  <c r="W93" i="37"/>
  <c r="X93" i="37"/>
  <c r="Y93" i="37"/>
  <c r="Z93" i="37"/>
  <c r="AA93" i="37"/>
  <c r="AB93" i="37"/>
  <c r="U94" i="37"/>
  <c r="V94" i="37"/>
  <c r="W94" i="37"/>
  <c r="X94" i="37"/>
  <c r="Y94" i="37"/>
  <c r="Z94" i="37"/>
  <c r="AA94" i="37"/>
  <c r="AB94" i="37"/>
  <c r="U95" i="37"/>
  <c r="V95" i="37"/>
  <c r="W95" i="37"/>
  <c r="X95" i="37"/>
  <c r="Y95" i="37"/>
  <c r="Z95" i="37"/>
  <c r="AA95" i="37"/>
  <c r="AB95" i="37"/>
  <c r="U98" i="37"/>
  <c r="V98" i="37"/>
  <c r="W98" i="37"/>
  <c r="X98" i="37"/>
  <c r="Y98" i="37"/>
  <c r="Z98" i="37"/>
  <c r="AA98" i="37"/>
  <c r="AB98" i="37"/>
  <c r="V71" i="37"/>
  <c r="W71" i="37"/>
  <c r="X71" i="37"/>
  <c r="Y71" i="37"/>
  <c r="Z71" i="37"/>
  <c r="AA71" i="37"/>
  <c r="AB71" i="37"/>
  <c r="W41" i="37"/>
  <c r="X41" i="37"/>
  <c r="Y41" i="37"/>
  <c r="Z41" i="37"/>
  <c r="AA41" i="37"/>
  <c r="AB41" i="37"/>
  <c r="W42" i="37"/>
  <c r="X42" i="37"/>
  <c r="Y42" i="37"/>
  <c r="Z42" i="37"/>
  <c r="AA42" i="37"/>
  <c r="AB42" i="37"/>
  <c r="W43" i="37"/>
  <c r="X43" i="37"/>
  <c r="Y43" i="37"/>
  <c r="Z43" i="37"/>
  <c r="AA43" i="37"/>
  <c r="AB43" i="37"/>
  <c r="W44" i="37"/>
  <c r="X44" i="37"/>
  <c r="Y44" i="37"/>
  <c r="Z44" i="37"/>
  <c r="AA44" i="37"/>
  <c r="AB44" i="37"/>
  <c r="W45" i="37"/>
  <c r="X45" i="37"/>
  <c r="Y45" i="37"/>
  <c r="Z45" i="37"/>
  <c r="AA45" i="37"/>
  <c r="AB45" i="37"/>
  <c r="W46" i="37"/>
  <c r="X46" i="37"/>
  <c r="Y46" i="37"/>
  <c r="Z46" i="37"/>
  <c r="AA46" i="37"/>
  <c r="AB46" i="37"/>
  <c r="W47" i="37"/>
  <c r="X47" i="37"/>
  <c r="Y47" i="37"/>
  <c r="Z47" i="37"/>
  <c r="AA47" i="37"/>
  <c r="AB47" i="37"/>
  <c r="W48" i="37"/>
  <c r="X48" i="37"/>
  <c r="Y48" i="37"/>
  <c r="Z48" i="37"/>
  <c r="AA48" i="37"/>
  <c r="AB48" i="37"/>
  <c r="W49" i="37"/>
  <c r="X49" i="37"/>
  <c r="Y49" i="37"/>
  <c r="Z49" i="37"/>
  <c r="AA49" i="37"/>
  <c r="AB49" i="37"/>
  <c r="W50" i="37"/>
  <c r="X50" i="37"/>
  <c r="Y50" i="37"/>
  <c r="Z50" i="37"/>
  <c r="AA50" i="37"/>
  <c r="AB50" i="37"/>
  <c r="W51" i="37"/>
  <c r="X51" i="37"/>
  <c r="Y51" i="37"/>
  <c r="Z51" i="37"/>
  <c r="AA51" i="37"/>
  <c r="AB51" i="37"/>
  <c r="W52" i="37"/>
  <c r="X52" i="37"/>
  <c r="Y52" i="37"/>
  <c r="Z52" i="37"/>
  <c r="AA52" i="37"/>
  <c r="AB52" i="37"/>
  <c r="W53" i="37"/>
  <c r="X53" i="37"/>
  <c r="Y53" i="37"/>
  <c r="Z53" i="37"/>
  <c r="AA53" i="37"/>
  <c r="AB53" i="37"/>
  <c r="W54" i="37"/>
  <c r="X54" i="37"/>
  <c r="Y54" i="37"/>
  <c r="Z54" i="37"/>
  <c r="AA54" i="37"/>
  <c r="AB54" i="37"/>
  <c r="W55" i="37"/>
  <c r="X55" i="37"/>
  <c r="Y55" i="37"/>
  <c r="Z55" i="37"/>
  <c r="AA55" i="37"/>
  <c r="AB55" i="37"/>
  <c r="W56" i="37"/>
  <c r="X56" i="37"/>
  <c r="Y56" i="37"/>
  <c r="Z56" i="37"/>
  <c r="AA56" i="37"/>
  <c r="AB56" i="37"/>
  <c r="W57" i="37"/>
  <c r="X57" i="37"/>
  <c r="Y57" i="37"/>
  <c r="Z57" i="37"/>
  <c r="AA57" i="37"/>
  <c r="AB57" i="37"/>
  <c r="W58" i="37"/>
  <c r="X58" i="37"/>
  <c r="Y58" i="37"/>
  <c r="Z58" i="37"/>
  <c r="AA58" i="37"/>
  <c r="AB58" i="37"/>
  <c r="W59" i="37"/>
  <c r="X59" i="37"/>
  <c r="Y59" i="37"/>
  <c r="Z59" i="37"/>
  <c r="AA59" i="37"/>
  <c r="AB59" i="37"/>
  <c r="W60" i="37"/>
  <c r="X60" i="37"/>
  <c r="Y60" i="37"/>
  <c r="Z60" i="37"/>
  <c r="AA60" i="37"/>
  <c r="AB60" i="37"/>
  <c r="W61" i="37"/>
  <c r="X61" i="37"/>
  <c r="Y61" i="37"/>
  <c r="Z61" i="37"/>
  <c r="AA61" i="37"/>
  <c r="AB61" i="37"/>
  <c r="W62" i="37"/>
  <c r="X62" i="37"/>
  <c r="Y62" i="37"/>
  <c r="Z62" i="37"/>
  <c r="AA62" i="37"/>
  <c r="AB62" i="37"/>
  <c r="W63" i="37"/>
  <c r="X63" i="37"/>
  <c r="Y63" i="37"/>
  <c r="Z63" i="37"/>
  <c r="AA63" i="37"/>
  <c r="AB63" i="37"/>
  <c r="W64" i="37"/>
  <c r="X64" i="37"/>
  <c r="Y64" i="37"/>
  <c r="Z64" i="37"/>
  <c r="AA64" i="37"/>
  <c r="AB64" i="37"/>
  <c r="W67" i="37"/>
  <c r="X67" i="37"/>
  <c r="Y67" i="37"/>
  <c r="Z67" i="37"/>
  <c r="AA67" i="37"/>
  <c r="AB67" i="37"/>
  <c r="X40" i="37"/>
  <c r="Y40" i="37"/>
  <c r="Z40" i="37"/>
  <c r="AA40" i="37"/>
  <c r="AB40" i="37"/>
  <c r="AC10" i="37"/>
  <c r="AC41" i="37" s="1"/>
  <c r="AC11" i="37"/>
  <c r="AC42" i="37" s="1"/>
  <c r="AC12" i="37"/>
  <c r="AC43" i="37" s="1"/>
  <c r="AC13" i="37"/>
  <c r="AC44" i="37" s="1"/>
  <c r="AC14" i="37"/>
  <c r="AC45" i="37" s="1"/>
  <c r="AC15" i="37"/>
  <c r="AC46" i="37" s="1"/>
  <c r="AC16" i="37"/>
  <c r="AC47" i="37" s="1"/>
  <c r="AC17" i="37"/>
  <c r="AC48" i="37" s="1"/>
  <c r="AC18" i="37"/>
  <c r="AC49" i="37" s="1"/>
  <c r="AC19" i="37"/>
  <c r="AC50" i="37" s="1"/>
  <c r="AC20" i="37"/>
  <c r="AC51" i="37" s="1"/>
  <c r="AC21" i="37"/>
  <c r="AC52" i="37" s="1"/>
  <c r="AC22" i="37"/>
  <c r="AC53" i="37" s="1"/>
  <c r="AC23" i="37"/>
  <c r="AC54" i="37" s="1"/>
  <c r="AC24" i="37"/>
  <c r="AC55" i="37" s="1"/>
  <c r="AC25" i="37"/>
  <c r="AC56" i="37" s="1"/>
  <c r="AC26" i="37"/>
  <c r="AC57" i="37" s="1"/>
  <c r="AC27" i="37"/>
  <c r="AC58" i="37" s="1"/>
  <c r="AC28" i="37"/>
  <c r="AC59" i="37" s="1"/>
  <c r="AC29" i="37"/>
  <c r="AC60" i="37" s="1"/>
  <c r="AC30" i="37"/>
  <c r="AC61" i="37" s="1"/>
  <c r="AC31" i="37"/>
  <c r="AC62" i="37" s="1"/>
  <c r="AC32" i="37"/>
  <c r="AC63" i="37" s="1"/>
  <c r="AC33" i="37"/>
  <c r="AC64" i="37" s="1"/>
  <c r="AC36" i="37"/>
  <c r="AC67" i="37" s="1"/>
  <c r="AC9" i="37"/>
  <c r="AC40" i="37" s="1"/>
  <c r="Z34" i="37"/>
  <c r="Z35" i="37" s="1"/>
  <c r="AA34" i="37"/>
  <c r="AB96" i="37" s="1"/>
  <c r="AB34" i="37"/>
  <c r="AB35" i="37" s="1"/>
  <c r="AB66" i="37" s="1"/>
  <c r="AA35" i="37"/>
  <c r="AB97" i="37" s="1"/>
  <c r="AC73" i="36"/>
  <c r="AC74" i="36"/>
  <c r="AC75" i="36"/>
  <c r="AC76" i="36"/>
  <c r="AC78" i="36"/>
  <c r="AC80" i="36"/>
  <c r="AC81" i="36"/>
  <c r="AC82" i="36"/>
  <c r="AC83" i="36"/>
  <c r="AC84" i="36"/>
  <c r="AC85" i="36"/>
  <c r="AC86" i="36"/>
  <c r="AC87" i="36"/>
  <c r="AC88" i="36"/>
  <c r="AC89" i="36"/>
  <c r="AC90" i="36"/>
  <c r="AC91" i="36"/>
  <c r="AC92" i="36"/>
  <c r="AC93" i="36"/>
  <c r="AC94" i="36"/>
  <c r="AC98" i="36"/>
  <c r="T72" i="36"/>
  <c r="U72" i="36"/>
  <c r="V72" i="36"/>
  <c r="W72" i="36"/>
  <c r="X72" i="36"/>
  <c r="Y72" i="36"/>
  <c r="Z72" i="36"/>
  <c r="AA72" i="36"/>
  <c r="AB72" i="36"/>
  <c r="T73" i="36"/>
  <c r="U73" i="36"/>
  <c r="V73" i="36"/>
  <c r="W73" i="36"/>
  <c r="X73" i="36"/>
  <c r="Y73" i="36"/>
  <c r="Z73" i="36"/>
  <c r="AA73" i="36"/>
  <c r="AB73" i="36"/>
  <c r="T74" i="36"/>
  <c r="U74" i="36"/>
  <c r="V74" i="36"/>
  <c r="W74" i="36"/>
  <c r="X74" i="36"/>
  <c r="Y74" i="36"/>
  <c r="Z74" i="36"/>
  <c r="AA74" i="36"/>
  <c r="AB74" i="36"/>
  <c r="T75" i="36"/>
  <c r="U75" i="36"/>
  <c r="V75" i="36"/>
  <c r="W75" i="36"/>
  <c r="X75" i="36"/>
  <c r="Y75" i="36"/>
  <c r="Z75" i="36"/>
  <c r="AA75" i="36"/>
  <c r="AB75" i="36"/>
  <c r="T76" i="36"/>
  <c r="U76" i="36"/>
  <c r="V76" i="36"/>
  <c r="W76" i="36"/>
  <c r="X76" i="36"/>
  <c r="Y76" i="36"/>
  <c r="Z76" i="36"/>
  <c r="AA76" i="36"/>
  <c r="AB76" i="36"/>
  <c r="T77" i="36"/>
  <c r="U77" i="36"/>
  <c r="V77" i="36"/>
  <c r="W77" i="36"/>
  <c r="X77" i="36"/>
  <c r="Y77" i="36"/>
  <c r="Z77" i="36"/>
  <c r="AA77" i="36"/>
  <c r="AB77" i="36"/>
  <c r="T78" i="36"/>
  <c r="U78" i="36"/>
  <c r="V78" i="36"/>
  <c r="W78" i="36"/>
  <c r="X78" i="36"/>
  <c r="Y78" i="36"/>
  <c r="Z78" i="36"/>
  <c r="AA78" i="36"/>
  <c r="AB78" i="36"/>
  <c r="T79" i="36"/>
  <c r="U79" i="36"/>
  <c r="V79" i="36"/>
  <c r="W79" i="36"/>
  <c r="X79" i="36"/>
  <c r="Y79" i="36"/>
  <c r="Z79" i="36"/>
  <c r="AA79" i="36"/>
  <c r="AB79" i="36"/>
  <c r="T80" i="36"/>
  <c r="U80" i="36"/>
  <c r="V80" i="36"/>
  <c r="W80" i="36"/>
  <c r="X80" i="36"/>
  <c r="Y80" i="36"/>
  <c r="Z80" i="36"/>
  <c r="AA80" i="36"/>
  <c r="AB80" i="36"/>
  <c r="T81" i="36"/>
  <c r="U81" i="36"/>
  <c r="V81" i="36"/>
  <c r="W81" i="36"/>
  <c r="X81" i="36"/>
  <c r="Y81" i="36"/>
  <c r="Z81" i="36"/>
  <c r="AA81" i="36"/>
  <c r="AB81" i="36"/>
  <c r="T82" i="36"/>
  <c r="U82" i="36"/>
  <c r="V82" i="36"/>
  <c r="W82" i="36"/>
  <c r="X82" i="36"/>
  <c r="Y82" i="36"/>
  <c r="Z82" i="36"/>
  <c r="AA82" i="36"/>
  <c r="AB82" i="36"/>
  <c r="T83" i="36"/>
  <c r="U83" i="36"/>
  <c r="V83" i="36"/>
  <c r="W83" i="36"/>
  <c r="X83" i="36"/>
  <c r="Y83" i="36"/>
  <c r="Z83" i="36"/>
  <c r="AA83" i="36"/>
  <c r="AB83" i="36"/>
  <c r="T84" i="36"/>
  <c r="U84" i="36"/>
  <c r="V84" i="36"/>
  <c r="W84" i="36"/>
  <c r="X84" i="36"/>
  <c r="Y84" i="36"/>
  <c r="Z84" i="36"/>
  <c r="AA84" i="36"/>
  <c r="AB84" i="36"/>
  <c r="T85" i="36"/>
  <c r="U85" i="36"/>
  <c r="V85" i="36"/>
  <c r="W85" i="36"/>
  <c r="X85" i="36"/>
  <c r="Y85" i="36"/>
  <c r="Z85" i="36"/>
  <c r="AA85" i="36"/>
  <c r="AB85" i="36"/>
  <c r="T86" i="36"/>
  <c r="U86" i="36"/>
  <c r="V86" i="36"/>
  <c r="W86" i="36"/>
  <c r="X86" i="36"/>
  <c r="Y86" i="36"/>
  <c r="Z86" i="36"/>
  <c r="AA86" i="36"/>
  <c r="AB86" i="36"/>
  <c r="T87" i="36"/>
  <c r="U87" i="36"/>
  <c r="V87" i="36"/>
  <c r="W87" i="36"/>
  <c r="X87" i="36"/>
  <c r="Y87" i="36"/>
  <c r="Z87" i="36"/>
  <c r="AA87" i="36"/>
  <c r="AB87" i="36"/>
  <c r="T88" i="36"/>
  <c r="U88" i="36"/>
  <c r="V88" i="36"/>
  <c r="W88" i="36"/>
  <c r="X88" i="36"/>
  <c r="Y88" i="36"/>
  <c r="Z88" i="36"/>
  <c r="AA88" i="36"/>
  <c r="AB88" i="36"/>
  <c r="T89" i="36"/>
  <c r="U89" i="36"/>
  <c r="V89" i="36"/>
  <c r="W89" i="36"/>
  <c r="X89" i="36"/>
  <c r="Y89" i="36"/>
  <c r="Z89" i="36"/>
  <c r="AA89" i="36"/>
  <c r="AB89" i="36"/>
  <c r="T90" i="36"/>
  <c r="U90" i="36"/>
  <c r="V90" i="36"/>
  <c r="W90" i="36"/>
  <c r="X90" i="36"/>
  <c r="Y90" i="36"/>
  <c r="Z90" i="36"/>
  <c r="AA90" i="36"/>
  <c r="AB90" i="36"/>
  <c r="T91" i="36"/>
  <c r="U91" i="36"/>
  <c r="V91" i="36"/>
  <c r="W91" i="36"/>
  <c r="X91" i="36"/>
  <c r="Y91" i="36"/>
  <c r="Z91" i="36"/>
  <c r="AA91" i="36"/>
  <c r="AB91" i="36"/>
  <c r="T92" i="36"/>
  <c r="U92" i="36"/>
  <c r="V92" i="36"/>
  <c r="W92" i="36"/>
  <c r="X92" i="36"/>
  <c r="Y92" i="36"/>
  <c r="Z92" i="36"/>
  <c r="AA92" i="36"/>
  <c r="AB92" i="36"/>
  <c r="T93" i="36"/>
  <c r="U93" i="36"/>
  <c r="V93" i="36"/>
  <c r="W93" i="36"/>
  <c r="X93" i="36"/>
  <c r="Y93" i="36"/>
  <c r="Z93" i="36"/>
  <c r="AA93" i="36"/>
  <c r="AB93" i="36"/>
  <c r="T94" i="36"/>
  <c r="U94" i="36"/>
  <c r="V94" i="36"/>
  <c r="W94" i="36"/>
  <c r="X94" i="36"/>
  <c r="Y94" i="36"/>
  <c r="Z94" i="36"/>
  <c r="AA94" i="36"/>
  <c r="AB94" i="36"/>
  <c r="T95" i="36"/>
  <c r="U95" i="36"/>
  <c r="V95" i="36"/>
  <c r="W95" i="36"/>
  <c r="X95" i="36"/>
  <c r="Y95" i="36"/>
  <c r="Z95" i="36"/>
  <c r="AA95" i="36"/>
  <c r="AB95" i="36"/>
  <c r="T98" i="36"/>
  <c r="U98" i="36"/>
  <c r="V98" i="36"/>
  <c r="W98" i="36"/>
  <c r="X98" i="36"/>
  <c r="Y98" i="36"/>
  <c r="Z98" i="36"/>
  <c r="AA98" i="36"/>
  <c r="AB98" i="36"/>
  <c r="U71" i="36"/>
  <c r="V71" i="36"/>
  <c r="W71" i="36"/>
  <c r="X71" i="36"/>
  <c r="Y71" i="36"/>
  <c r="Z71" i="36"/>
  <c r="AA71" i="36"/>
  <c r="AB71" i="36"/>
  <c r="R41" i="36"/>
  <c r="S41" i="36"/>
  <c r="T41" i="36"/>
  <c r="U41" i="36"/>
  <c r="V41" i="36"/>
  <c r="W41" i="36"/>
  <c r="X41" i="36"/>
  <c r="Y41" i="36"/>
  <c r="Z41" i="36"/>
  <c r="AA41" i="36"/>
  <c r="AB41" i="36"/>
  <c r="R42" i="36"/>
  <c r="S42" i="36"/>
  <c r="T42" i="36"/>
  <c r="U42" i="36"/>
  <c r="V42" i="36"/>
  <c r="W42" i="36"/>
  <c r="X42" i="36"/>
  <c r="Y42" i="36"/>
  <c r="Z42" i="36"/>
  <c r="AA42" i="36"/>
  <c r="AB42" i="36"/>
  <c r="R43" i="36"/>
  <c r="S43" i="36"/>
  <c r="T43" i="36"/>
  <c r="U43" i="36"/>
  <c r="V43" i="36"/>
  <c r="W43" i="36"/>
  <c r="X43" i="36"/>
  <c r="Y43" i="36"/>
  <c r="Z43" i="36"/>
  <c r="AA43" i="36"/>
  <c r="AB43" i="36"/>
  <c r="R44" i="36"/>
  <c r="S44" i="36"/>
  <c r="T44" i="36"/>
  <c r="U44" i="36"/>
  <c r="V44" i="36"/>
  <c r="W44" i="36"/>
  <c r="X44" i="36"/>
  <c r="Y44" i="36"/>
  <c r="Z44" i="36"/>
  <c r="AA44" i="36"/>
  <c r="AB44" i="36"/>
  <c r="R45" i="36"/>
  <c r="S45" i="36"/>
  <c r="T45" i="36"/>
  <c r="U45" i="36"/>
  <c r="V45" i="36"/>
  <c r="W45" i="36"/>
  <c r="X45" i="36"/>
  <c r="Y45" i="36"/>
  <c r="Z45" i="36"/>
  <c r="AA45" i="36"/>
  <c r="AB45" i="36"/>
  <c r="R46" i="36"/>
  <c r="S46" i="36"/>
  <c r="T46" i="36"/>
  <c r="U46" i="36"/>
  <c r="V46" i="36"/>
  <c r="W46" i="36"/>
  <c r="X46" i="36"/>
  <c r="Y46" i="36"/>
  <c r="Z46" i="36"/>
  <c r="AA46" i="36"/>
  <c r="AB46" i="36"/>
  <c r="R47" i="36"/>
  <c r="S47" i="36"/>
  <c r="T47" i="36"/>
  <c r="U47" i="36"/>
  <c r="V47" i="36"/>
  <c r="W47" i="36"/>
  <c r="X47" i="36"/>
  <c r="Y47" i="36"/>
  <c r="Z47" i="36"/>
  <c r="AA47" i="36"/>
  <c r="AB47" i="36"/>
  <c r="R48" i="36"/>
  <c r="S48" i="36"/>
  <c r="T48" i="36"/>
  <c r="U48" i="36"/>
  <c r="V48" i="36"/>
  <c r="W48" i="36"/>
  <c r="X48" i="36"/>
  <c r="Y48" i="36"/>
  <c r="Z48" i="36"/>
  <c r="AA48" i="36"/>
  <c r="AB48" i="36"/>
  <c r="R49" i="36"/>
  <c r="S49" i="36"/>
  <c r="T49" i="36"/>
  <c r="U49" i="36"/>
  <c r="V49" i="36"/>
  <c r="W49" i="36"/>
  <c r="X49" i="36"/>
  <c r="Y49" i="36"/>
  <c r="Z49" i="36"/>
  <c r="AA49" i="36"/>
  <c r="AB49" i="36"/>
  <c r="R50" i="36"/>
  <c r="S50" i="36"/>
  <c r="T50" i="36"/>
  <c r="U50" i="36"/>
  <c r="V50" i="36"/>
  <c r="W50" i="36"/>
  <c r="X50" i="36"/>
  <c r="Y50" i="36"/>
  <c r="Z50" i="36"/>
  <c r="AA50" i="36"/>
  <c r="AB50" i="36"/>
  <c r="R51" i="36"/>
  <c r="S51" i="36"/>
  <c r="T51" i="36"/>
  <c r="U51" i="36"/>
  <c r="V51" i="36"/>
  <c r="W51" i="36"/>
  <c r="X51" i="36"/>
  <c r="Y51" i="36"/>
  <c r="Z51" i="36"/>
  <c r="AA51" i="36"/>
  <c r="AB51" i="36"/>
  <c r="R52" i="36"/>
  <c r="S52" i="36"/>
  <c r="T52" i="36"/>
  <c r="U52" i="36"/>
  <c r="V52" i="36"/>
  <c r="W52" i="36"/>
  <c r="X52" i="36"/>
  <c r="Y52" i="36"/>
  <c r="Z52" i="36"/>
  <c r="AA52" i="36"/>
  <c r="AB52" i="36"/>
  <c r="R53" i="36"/>
  <c r="S53" i="36"/>
  <c r="T53" i="36"/>
  <c r="U53" i="36"/>
  <c r="V53" i="36"/>
  <c r="W53" i="36"/>
  <c r="X53" i="36"/>
  <c r="Y53" i="36"/>
  <c r="Z53" i="36"/>
  <c r="AA53" i="36"/>
  <c r="AB53" i="36"/>
  <c r="R54" i="36"/>
  <c r="S54" i="36"/>
  <c r="T54" i="36"/>
  <c r="U54" i="36"/>
  <c r="V54" i="36"/>
  <c r="W54" i="36"/>
  <c r="X54" i="36"/>
  <c r="Y54" i="36"/>
  <c r="Z54" i="36"/>
  <c r="AA54" i="36"/>
  <c r="AB54" i="36"/>
  <c r="R55" i="36"/>
  <c r="S55" i="36"/>
  <c r="T55" i="36"/>
  <c r="U55" i="36"/>
  <c r="V55" i="36"/>
  <c r="W55" i="36"/>
  <c r="X55" i="36"/>
  <c r="Y55" i="36"/>
  <c r="Z55" i="36"/>
  <c r="AA55" i="36"/>
  <c r="AB55" i="36"/>
  <c r="R56" i="36"/>
  <c r="S56" i="36"/>
  <c r="T56" i="36"/>
  <c r="U56" i="36"/>
  <c r="V56" i="36"/>
  <c r="W56" i="36"/>
  <c r="X56" i="36"/>
  <c r="Y56" i="36"/>
  <c r="Z56" i="36"/>
  <c r="AA56" i="36"/>
  <c r="AB56" i="36"/>
  <c r="R57" i="36"/>
  <c r="S57" i="36"/>
  <c r="T57" i="36"/>
  <c r="U57" i="36"/>
  <c r="V57" i="36"/>
  <c r="W57" i="36"/>
  <c r="X57" i="36"/>
  <c r="Y57" i="36"/>
  <c r="Z57" i="36"/>
  <c r="AA57" i="36"/>
  <c r="AB57" i="36"/>
  <c r="R58" i="36"/>
  <c r="S58" i="36"/>
  <c r="T58" i="36"/>
  <c r="U58" i="36"/>
  <c r="V58" i="36"/>
  <c r="W58" i="36"/>
  <c r="X58" i="36"/>
  <c r="Y58" i="36"/>
  <c r="Z58" i="36"/>
  <c r="AA58" i="36"/>
  <c r="AB58" i="36"/>
  <c r="R59" i="36"/>
  <c r="S59" i="36"/>
  <c r="T59" i="36"/>
  <c r="U59" i="36"/>
  <c r="V59" i="36"/>
  <c r="W59" i="36"/>
  <c r="X59" i="36"/>
  <c r="Y59" i="36"/>
  <c r="Z59" i="36"/>
  <c r="AA59" i="36"/>
  <c r="AB59" i="36"/>
  <c r="R60" i="36"/>
  <c r="S60" i="36"/>
  <c r="T60" i="36"/>
  <c r="U60" i="36"/>
  <c r="V60" i="36"/>
  <c r="W60" i="36"/>
  <c r="X60" i="36"/>
  <c r="Y60" i="36"/>
  <c r="Z60" i="36"/>
  <c r="AA60" i="36"/>
  <c r="AB60" i="36"/>
  <c r="R61" i="36"/>
  <c r="S61" i="36"/>
  <c r="T61" i="36"/>
  <c r="U61" i="36"/>
  <c r="V61" i="36"/>
  <c r="W61" i="36"/>
  <c r="X61" i="36"/>
  <c r="Y61" i="36"/>
  <c r="Z61" i="36"/>
  <c r="AA61" i="36"/>
  <c r="AB61" i="36"/>
  <c r="R62" i="36"/>
  <c r="S62" i="36"/>
  <c r="T62" i="36"/>
  <c r="U62" i="36"/>
  <c r="V62" i="36"/>
  <c r="W62" i="36"/>
  <c r="X62" i="36"/>
  <c r="Y62" i="36"/>
  <c r="Z62" i="36"/>
  <c r="AA62" i="36"/>
  <c r="AB62" i="36"/>
  <c r="R63" i="36"/>
  <c r="S63" i="36"/>
  <c r="T63" i="36"/>
  <c r="U63" i="36"/>
  <c r="V63" i="36"/>
  <c r="W63" i="36"/>
  <c r="X63" i="36"/>
  <c r="Y63" i="36"/>
  <c r="Z63" i="36"/>
  <c r="AA63" i="36"/>
  <c r="AB63" i="36"/>
  <c r="AC63" i="36"/>
  <c r="R64" i="36"/>
  <c r="S64" i="36"/>
  <c r="T64" i="36"/>
  <c r="U64" i="36"/>
  <c r="V64" i="36"/>
  <c r="W64" i="36"/>
  <c r="X64" i="36"/>
  <c r="Y64" i="36"/>
  <c r="Z64" i="36"/>
  <c r="AA64" i="36"/>
  <c r="AB64" i="36"/>
  <c r="AC64" i="36"/>
  <c r="R67" i="36"/>
  <c r="S67" i="36"/>
  <c r="T67" i="36"/>
  <c r="U67" i="36"/>
  <c r="V67" i="36"/>
  <c r="W67" i="36"/>
  <c r="X67" i="36"/>
  <c r="Y67" i="36"/>
  <c r="Z67" i="36"/>
  <c r="AA67" i="36"/>
  <c r="AB67" i="36"/>
  <c r="AC67" i="36"/>
  <c r="S40" i="36"/>
  <c r="T40" i="36"/>
  <c r="U40" i="36"/>
  <c r="V40" i="36"/>
  <c r="W40" i="36"/>
  <c r="X40" i="36"/>
  <c r="Y40" i="36"/>
  <c r="Z40" i="36"/>
  <c r="AA40" i="36"/>
  <c r="AB40" i="36"/>
  <c r="AC10" i="36"/>
  <c r="AC41" i="36" s="1"/>
  <c r="AC11" i="36"/>
  <c r="AC42" i="36" s="1"/>
  <c r="AC12" i="36"/>
  <c r="AC13" i="36"/>
  <c r="AC14" i="36"/>
  <c r="AC45" i="36" s="1"/>
  <c r="AC15" i="36"/>
  <c r="AC46" i="36" s="1"/>
  <c r="AC16" i="36"/>
  <c r="AC17" i="36"/>
  <c r="AC18" i="36"/>
  <c r="AC49" i="36" s="1"/>
  <c r="AC19" i="36"/>
  <c r="AC50" i="36" s="1"/>
  <c r="AC20" i="36"/>
  <c r="AC51" i="36" s="1"/>
  <c r="AC21" i="36"/>
  <c r="AC52" i="36" s="1"/>
  <c r="AC22" i="36"/>
  <c r="AC53" i="36" s="1"/>
  <c r="AC23" i="36"/>
  <c r="AC54" i="36" s="1"/>
  <c r="AC24" i="36"/>
  <c r="AC55" i="36" s="1"/>
  <c r="AC25" i="36"/>
  <c r="AC56" i="36" s="1"/>
  <c r="AC26" i="36"/>
  <c r="AC57" i="36" s="1"/>
  <c r="AC27" i="36"/>
  <c r="AC58" i="36" s="1"/>
  <c r="AC28" i="36"/>
  <c r="AC59" i="36" s="1"/>
  <c r="AC29" i="36"/>
  <c r="AC60" i="36" s="1"/>
  <c r="AC30" i="36"/>
  <c r="AC61" i="36" s="1"/>
  <c r="AC31" i="36"/>
  <c r="AC62" i="36" s="1"/>
  <c r="AC32" i="36"/>
  <c r="AC33" i="36"/>
  <c r="AC36" i="36"/>
  <c r="AC9" i="36"/>
  <c r="AC40" i="36" s="1"/>
  <c r="Y34" i="36"/>
  <c r="Z96" i="36" s="1"/>
  <c r="Z34" i="36"/>
  <c r="AA96" i="36" s="1"/>
  <c r="AA34" i="36"/>
  <c r="AB96" i="36" s="1"/>
  <c r="AB34" i="36"/>
  <c r="Y35" i="36"/>
  <c r="Z97" i="36" s="1"/>
  <c r="Z35" i="36"/>
  <c r="AA97" i="36" s="1"/>
  <c r="AA35" i="36"/>
  <c r="AC72" i="26"/>
  <c r="AC73" i="26"/>
  <c r="AC74" i="26"/>
  <c r="AC75" i="26"/>
  <c r="AC76" i="26"/>
  <c r="AC77" i="26"/>
  <c r="AC78" i="26"/>
  <c r="AC79" i="26"/>
  <c r="AC80" i="26"/>
  <c r="AC81" i="26"/>
  <c r="AC83" i="26"/>
  <c r="AC84" i="26"/>
  <c r="AC85" i="26"/>
  <c r="AC86" i="26"/>
  <c r="AC87" i="26"/>
  <c r="AC88" i="26"/>
  <c r="AC89" i="26"/>
  <c r="AC91" i="26"/>
  <c r="AC92" i="26"/>
  <c r="AC93" i="26"/>
  <c r="AC94" i="26"/>
  <c r="AC95" i="26"/>
  <c r="AC98" i="26"/>
  <c r="AC71" i="26"/>
  <c r="U72" i="26"/>
  <c r="V72" i="26"/>
  <c r="W72" i="26"/>
  <c r="X72" i="26"/>
  <c r="Y72" i="26"/>
  <c r="Z72" i="26"/>
  <c r="AA72" i="26"/>
  <c r="AB72" i="26"/>
  <c r="U73" i="26"/>
  <c r="V73" i="26"/>
  <c r="W73" i="26"/>
  <c r="X73" i="26"/>
  <c r="Y73" i="26"/>
  <c r="Z73" i="26"/>
  <c r="AA73" i="26"/>
  <c r="AB73" i="26"/>
  <c r="U74" i="26"/>
  <c r="V74" i="26"/>
  <c r="W74" i="26"/>
  <c r="X74" i="26"/>
  <c r="Y74" i="26"/>
  <c r="Z74" i="26"/>
  <c r="AA74" i="26"/>
  <c r="AB74" i="26"/>
  <c r="U75" i="26"/>
  <c r="V75" i="26"/>
  <c r="W75" i="26"/>
  <c r="X75" i="26"/>
  <c r="Y75" i="26"/>
  <c r="Z75" i="26"/>
  <c r="AA75" i="26"/>
  <c r="AB75" i="26"/>
  <c r="U76" i="26"/>
  <c r="V76" i="26"/>
  <c r="W76" i="26"/>
  <c r="X76" i="26"/>
  <c r="Y76" i="26"/>
  <c r="Z76" i="26"/>
  <c r="AA76" i="26"/>
  <c r="AB76" i="26"/>
  <c r="U77" i="26"/>
  <c r="V77" i="26"/>
  <c r="W77" i="26"/>
  <c r="X77" i="26"/>
  <c r="Y77" i="26"/>
  <c r="Z77" i="26"/>
  <c r="AA77" i="26"/>
  <c r="AB77" i="26"/>
  <c r="U78" i="26"/>
  <c r="V78" i="26"/>
  <c r="W78" i="26"/>
  <c r="X78" i="26"/>
  <c r="Y78" i="26"/>
  <c r="Z78" i="26"/>
  <c r="AA78" i="26"/>
  <c r="AB78" i="26"/>
  <c r="U79" i="26"/>
  <c r="V79" i="26"/>
  <c r="W79" i="26"/>
  <c r="X79" i="26"/>
  <c r="Y79" i="26"/>
  <c r="Z79" i="26"/>
  <c r="AA79" i="26"/>
  <c r="AB79" i="26"/>
  <c r="U80" i="26"/>
  <c r="V80" i="26"/>
  <c r="W80" i="26"/>
  <c r="X80" i="26"/>
  <c r="Y80" i="26"/>
  <c r="Z80" i="26"/>
  <c r="AA80" i="26"/>
  <c r="AB80" i="26"/>
  <c r="U81" i="26"/>
  <c r="V81" i="26"/>
  <c r="W81" i="26"/>
  <c r="X81" i="26"/>
  <c r="Y81" i="26"/>
  <c r="Z81" i="26"/>
  <c r="AA81" i="26"/>
  <c r="AB81" i="26"/>
  <c r="U82" i="26"/>
  <c r="V82" i="26"/>
  <c r="W82" i="26"/>
  <c r="X82" i="26"/>
  <c r="Y82" i="26"/>
  <c r="Z82" i="26"/>
  <c r="AA82" i="26"/>
  <c r="AB82" i="26"/>
  <c r="U83" i="26"/>
  <c r="V83" i="26"/>
  <c r="W83" i="26"/>
  <c r="X83" i="26"/>
  <c r="Y83" i="26"/>
  <c r="Z83" i="26"/>
  <c r="AA83" i="26"/>
  <c r="AB83" i="26"/>
  <c r="U84" i="26"/>
  <c r="V84" i="26"/>
  <c r="W84" i="26"/>
  <c r="X84" i="26"/>
  <c r="Y84" i="26"/>
  <c r="Z84" i="26"/>
  <c r="AA84" i="26"/>
  <c r="AB84" i="26"/>
  <c r="U85" i="26"/>
  <c r="V85" i="26"/>
  <c r="W85" i="26"/>
  <c r="X85" i="26"/>
  <c r="Y85" i="26"/>
  <c r="Z85" i="26"/>
  <c r="AA85" i="26"/>
  <c r="AB85" i="26"/>
  <c r="U86" i="26"/>
  <c r="V86" i="26"/>
  <c r="W86" i="26"/>
  <c r="X86" i="26"/>
  <c r="Y86" i="26"/>
  <c r="Z86" i="26"/>
  <c r="AA86" i="26"/>
  <c r="AB86" i="26"/>
  <c r="U87" i="26"/>
  <c r="V87" i="26"/>
  <c r="W87" i="26"/>
  <c r="X87" i="26"/>
  <c r="Y87" i="26"/>
  <c r="Z87" i="26"/>
  <c r="AA87" i="26"/>
  <c r="AB87" i="26"/>
  <c r="U88" i="26"/>
  <c r="V88" i="26"/>
  <c r="W88" i="26"/>
  <c r="X88" i="26"/>
  <c r="Y88" i="26"/>
  <c r="Z88" i="26"/>
  <c r="AA88" i="26"/>
  <c r="AB88" i="26"/>
  <c r="U89" i="26"/>
  <c r="V89" i="26"/>
  <c r="W89" i="26"/>
  <c r="X89" i="26"/>
  <c r="Y89" i="26"/>
  <c r="Z89" i="26"/>
  <c r="AA89" i="26"/>
  <c r="AB89" i="26"/>
  <c r="U90" i="26"/>
  <c r="V90" i="26"/>
  <c r="W90" i="26"/>
  <c r="X90" i="26"/>
  <c r="Y90" i="26"/>
  <c r="Z90" i="26"/>
  <c r="AA90" i="26"/>
  <c r="AB90" i="26"/>
  <c r="U91" i="26"/>
  <c r="V91" i="26"/>
  <c r="W91" i="26"/>
  <c r="X91" i="26"/>
  <c r="Y91" i="26"/>
  <c r="Z91" i="26"/>
  <c r="AA91" i="26"/>
  <c r="AB91" i="26"/>
  <c r="U92" i="26"/>
  <c r="V92" i="26"/>
  <c r="W92" i="26"/>
  <c r="X92" i="26"/>
  <c r="Y92" i="26"/>
  <c r="Z92" i="26"/>
  <c r="AA92" i="26"/>
  <c r="AB92" i="26"/>
  <c r="U93" i="26"/>
  <c r="V93" i="26"/>
  <c r="W93" i="26"/>
  <c r="X93" i="26"/>
  <c r="Y93" i="26"/>
  <c r="Z93" i="26"/>
  <c r="AA93" i="26"/>
  <c r="AB93" i="26"/>
  <c r="U94" i="26"/>
  <c r="V94" i="26"/>
  <c r="W94" i="26"/>
  <c r="X94" i="26"/>
  <c r="Y94" i="26"/>
  <c r="Z94" i="26"/>
  <c r="AA94" i="26"/>
  <c r="AB94" i="26"/>
  <c r="U95" i="26"/>
  <c r="V95" i="26"/>
  <c r="W95" i="26"/>
  <c r="X95" i="26"/>
  <c r="Y95" i="26"/>
  <c r="Z95" i="26"/>
  <c r="AA95" i="26"/>
  <c r="AB95" i="26"/>
  <c r="U98" i="26"/>
  <c r="V98" i="26"/>
  <c r="W98" i="26"/>
  <c r="X98" i="26"/>
  <c r="Y98" i="26"/>
  <c r="Z98" i="26"/>
  <c r="AA98" i="26"/>
  <c r="AB98" i="26"/>
  <c r="V71" i="26"/>
  <c r="W71" i="26"/>
  <c r="X71" i="26"/>
  <c r="Y71" i="26"/>
  <c r="Z71" i="26"/>
  <c r="AA71" i="26"/>
  <c r="AB71" i="26"/>
  <c r="W41" i="26"/>
  <c r="X41" i="26"/>
  <c r="Y41" i="26"/>
  <c r="Z41" i="26"/>
  <c r="AA41" i="26"/>
  <c r="AB41" i="26"/>
  <c r="W42" i="26"/>
  <c r="X42" i="26"/>
  <c r="Y42" i="26"/>
  <c r="Z42" i="26"/>
  <c r="AA42" i="26"/>
  <c r="AB42" i="26"/>
  <c r="W43" i="26"/>
  <c r="X43" i="26"/>
  <c r="Y43" i="26"/>
  <c r="Z43" i="26"/>
  <c r="AA43" i="26"/>
  <c r="AB43" i="26"/>
  <c r="W44" i="26"/>
  <c r="X44" i="26"/>
  <c r="Y44" i="26"/>
  <c r="Z44" i="26"/>
  <c r="AA44" i="26"/>
  <c r="AB44" i="26"/>
  <c r="W45" i="26"/>
  <c r="X45" i="26"/>
  <c r="Y45" i="26"/>
  <c r="Z45" i="26"/>
  <c r="AA45" i="26"/>
  <c r="AB45" i="26"/>
  <c r="W46" i="26"/>
  <c r="X46" i="26"/>
  <c r="Y46" i="26"/>
  <c r="Z46" i="26"/>
  <c r="AA46" i="26"/>
  <c r="AB46" i="26"/>
  <c r="W47" i="26"/>
  <c r="X47" i="26"/>
  <c r="Y47" i="26"/>
  <c r="Z47" i="26"/>
  <c r="AA47" i="26"/>
  <c r="AB47" i="26"/>
  <c r="W48" i="26"/>
  <c r="X48" i="26"/>
  <c r="Y48" i="26"/>
  <c r="Z48" i="26"/>
  <c r="AA48" i="26"/>
  <c r="AB48" i="26"/>
  <c r="W49" i="26"/>
  <c r="X49" i="26"/>
  <c r="Y49" i="26"/>
  <c r="Z49" i="26"/>
  <c r="AA49" i="26"/>
  <c r="AB49" i="26"/>
  <c r="W50" i="26"/>
  <c r="X50" i="26"/>
  <c r="Y50" i="26"/>
  <c r="Z50" i="26"/>
  <c r="AA50" i="26"/>
  <c r="AB50" i="26"/>
  <c r="W51" i="26"/>
  <c r="X51" i="26"/>
  <c r="Y51" i="26"/>
  <c r="Z51" i="26"/>
  <c r="AA51" i="26"/>
  <c r="AB51" i="26"/>
  <c r="W52" i="26"/>
  <c r="X52" i="26"/>
  <c r="Y52" i="26"/>
  <c r="Z52" i="26"/>
  <c r="AA52" i="26"/>
  <c r="AB52" i="26"/>
  <c r="W53" i="26"/>
  <c r="X53" i="26"/>
  <c r="Y53" i="26"/>
  <c r="Z53" i="26"/>
  <c r="AA53" i="26"/>
  <c r="AB53" i="26"/>
  <c r="W54" i="26"/>
  <c r="X54" i="26"/>
  <c r="Y54" i="26"/>
  <c r="Z54" i="26"/>
  <c r="AA54" i="26"/>
  <c r="AB54" i="26"/>
  <c r="W55" i="26"/>
  <c r="X55" i="26"/>
  <c r="Y55" i="26"/>
  <c r="Z55" i="26"/>
  <c r="AA55" i="26"/>
  <c r="AB55" i="26"/>
  <c r="W56" i="26"/>
  <c r="X56" i="26"/>
  <c r="Y56" i="26"/>
  <c r="Z56" i="26"/>
  <c r="AA56" i="26"/>
  <c r="AB56" i="26"/>
  <c r="W57" i="26"/>
  <c r="X57" i="26"/>
  <c r="Y57" i="26"/>
  <c r="Z57" i="26"/>
  <c r="AA57" i="26"/>
  <c r="AB57" i="26"/>
  <c r="W58" i="26"/>
  <c r="X58" i="26"/>
  <c r="Y58" i="26"/>
  <c r="Z58" i="26"/>
  <c r="AA58" i="26"/>
  <c r="AB58" i="26"/>
  <c r="W59" i="26"/>
  <c r="X59" i="26"/>
  <c r="Y59" i="26"/>
  <c r="Z59" i="26"/>
  <c r="AA59" i="26"/>
  <c r="AB59" i="26"/>
  <c r="W60" i="26"/>
  <c r="X60" i="26"/>
  <c r="Y60" i="26"/>
  <c r="Z60" i="26"/>
  <c r="AA60" i="26"/>
  <c r="AB60" i="26"/>
  <c r="W61" i="26"/>
  <c r="X61" i="26"/>
  <c r="Y61" i="26"/>
  <c r="Z61" i="26"/>
  <c r="AA61" i="26"/>
  <c r="AB61" i="26"/>
  <c r="W62" i="26"/>
  <c r="X62" i="26"/>
  <c r="Y62" i="26"/>
  <c r="Z62" i="26"/>
  <c r="AA62" i="26"/>
  <c r="AB62" i="26"/>
  <c r="W63" i="26"/>
  <c r="X63" i="26"/>
  <c r="Y63" i="26"/>
  <c r="Z63" i="26"/>
  <c r="AA63" i="26"/>
  <c r="AB63" i="26"/>
  <c r="AC63" i="26"/>
  <c r="W64" i="26"/>
  <c r="X64" i="26"/>
  <c r="Y64" i="26"/>
  <c r="Z64" i="26"/>
  <c r="AA64" i="26"/>
  <c r="AB64" i="26"/>
  <c r="AA65" i="26"/>
  <c r="AB65" i="26"/>
  <c r="AB66" i="26"/>
  <c r="W67" i="26"/>
  <c r="X67" i="26"/>
  <c r="Y67" i="26"/>
  <c r="Z67" i="26"/>
  <c r="AA67" i="26"/>
  <c r="AB67" i="26"/>
  <c r="AC67" i="26"/>
  <c r="W40" i="26"/>
  <c r="X40" i="26"/>
  <c r="Y40" i="26"/>
  <c r="Z40" i="26"/>
  <c r="AA40" i="26"/>
  <c r="AB40" i="26"/>
  <c r="AC10" i="26"/>
  <c r="AC41" i="26" s="1"/>
  <c r="AC11" i="26"/>
  <c r="AC42" i="26" s="1"/>
  <c r="AC12" i="26"/>
  <c r="AC43" i="26" s="1"/>
  <c r="AC13" i="26"/>
  <c r="AC44" i="26" s="1"/>
  <c r="AC14" i="26"/>
  <c r="AC45" i="26" s="1"/>
  <c r="AC15" i="26"/>
  <c r="AC46" i="26" s="1"/>
  <c r="AC16" i="26"/>
  <c r="AC47" i="26" s="1"/>
  <c r="AC17" i="26"/>
  <c r="AC48" i="26" s="1"/>
  <c r="AC18" i="26"/>
  <c r="AC49" i="26" s="1"/>
  <c r="AC19" i="26"/>
  <c r="AC50" i="26" s="1"/>
  <c r="AC20" i="26"/>
  <c r="AC51" i="26" s="1"/>
  <c r="AC21" i="26"/>
  <c r="AC52" i="26" s="1"/>
  <c r="AC22" i="26"/>
  <c r="AC53" i="26" s="1"/>
  <c r="AC23" i="26"/>
  <c r="AC54" i="26" s="1"/>
  <c r="AC24" i="26"/>
  <c r="AC55" i="26" s="1"/>
  <c r="AC25" i="26"/>
  <c r="AC56" i="26" s="1"/>
  <c r="AC26" i="26"/>
  <c r="AC57" i="26" s="1"/>
  <c r="AC27" i="26"/>
  <c r="AC58" i="26" s="1"/>
  <c r="AC28" i="26"/>
  <c r="AC29" i="26"/>
  <c r="AC60" i="26" s="1"/>
  <c r="AC30" i="26"/>
  <c r="AC61" i="26" s="1"/>
  <c r="AC31" i="26"/>
  <c r="AC62" i="26" s="1"/>
  <c r="AC32" i="26"/>
  <c r="AC33" i="26"/>
  <c r="AC64" i="26" s="1"/>
  <c r="AC36" i="26"/>
  <c r="AC59" i="26" s="1"/>
  <c r="AC9" i="26"/>
  <c r="AC40" i="26" s="1"/>
  <c r="Y34" i="26"/>
  <c r="Z96" i="26" s="1"/>
  <c r="Z34" i="26"/>
  <c r="AA96" i="26" s="1"/>
  <c r="AA34" i="26"/>
  <c r="AB96" i="26" s="1"/>
  <c r="AB34" i="26"/>
  <c r="Y35" i="26"/>
  <c r="Y66" i="26" s="1"/>
  <c r="Z35" i="26"/>
  <c r="Z66" i="26" s="1"/>
  <c r="AA35" i="26"/>
  <c r="AA66" i="26" s="1"/>
  <c r="AB35" i="26"/>
  <c r="AC72" i="25"/>
  <c r="AC74" i="25"/>
  <c r="AC75" i="25"/>
  <c r="AC76" i="25"/>
  <c r="AC77" i="25"/>
  <c r="AC78" i="25"/>
  <c r="AC79" i="25"/>
  <c r="AC80" i="25"/>
  <c r="AC81" i="25"/>
  <c r="AC82" i="25"/>
  <c r="AC83" i="25"/>
  <c r="AC85" i="25"/>
  <c r="AC86" i="25"/>
  <c r="AC87" i="25"/>
  <c r="AC88" i="25"/>
  <c r="AC90" i="25"/>
  <c r="AC91" i="25"/>
  <c r="AC92" i="25"/>
  <c r="AC93" i="25"/>
  <c r="AC94" i="25"/>
  <c r="AC95" i="25"/>
  <c r="AC98" i="25"/>
  <c r="AC71" i="25"/>
  <c r="U72" i="25"/>
  <c r="V72" i="25"/>
  <c r="W72" i="25"/>
  <c r="X72" i="25"/>
  <c r="Y72" i="25"/>
  <c r="Z72" i="25"/>
  <c r="AA72" i="25"/>
  <c r="AB72" i="25"/>
  <c r="U73" i="25"/>
  <c r="V73" i="25"/>
  <c r="W73" i="25"/>
  <c r="X73" i="25"/>
  <c r="Y73" i="25"/>
  <c r="Z73" i="25"/>
  <c r="AA73" i="25"/>
  <c r="AB73" i="25"/>
  <c r="U74" i="25"/>
  <c r="V74" i="25"/>
  <c r="W74" i="25"/>
  <c r="X74" i="25"/>
  <c r="Y74" i="25"/>
  <c r="Z74" i="25"/>
  <c r="AA74" i="25"/>
  <c r="AB74" i="25"/>
  <c r="U75" i="25"/>
  <c r="V75" i="25"/>
  <c r="W75" i="25"/>
  <c r="X75" i="25"/>
  <c r="Y75" i="25"/>
  <c r="Z75" i="25"/>
  <c r="AA75" i="25"/>
  <c r="AB75" i="25"/>
  <c r="U76" i="25"/>
  <c r="V76" i="25"/>
  <c r="W76" i="25"/>
  <c r="X76" i="25"/>
  <c r="Y76" i="25"/>
  <c r="Z76" i="25"/>
  <c r="AA76" i="25"/>
  <c r="AB76" i="25"/>
  <c r="U77" i="25"/>
  <c r="V77" i="25"/>
  <c r="W77" i="25"/>
  <c r="X77" i="25"/>
  <c r="Y77" i="25"/>
  <c r="Z77" i="25"/>
  <c r="AA77" i="25"/>
  <c r="AB77" i="25"/>
  <c r="U78" i="25"/>
  <c r="V78" i="25"/>
  <c r="W78" i="25"/>
  <c r="X78" i="25"/>
  <c r="Y78" i="25"/>
  <c r="Z78" i="25"/>
  <c r="AA78" i="25"/>
  <c r="AB78" i="25"/>
  <c r="U79" i="25"/>
  <c r="V79" i="25"/>
  <c r="W79" i="25"/>
  <c r="X79" i="25"/>
  <c r="Y79" i="25"/>
  <c r="Z79" i="25"/>
  <c r="AA79" i="25"/>
  <c r="AB79" i="25"/>
  <c r="U80" i="25"/>
  <c r="V80" i="25"/>
  <c r="W80" i="25"/>
  <c r="X80" i="25"/>
  <c r="Y80" i="25"/>
  <c r="Z80" i="25"/>
  <c r="AA80" i="25"/>
  <c r="AB80" i="25"/>
  <c r="U81" i="25"/>
  <c r="V81" i="25"/>
  <c r="W81" i="25"/>
  <c r="X81" i="25"/>
  <c r="Y81" i="25"/>
  <c r="Z81" i="25"/>
  <c r="AA81" i="25"/>
  <c r="AB81" i="25"/>
  <c r="U82" i="25"/>
  <c r="V82" i="25"/>
  <c r="W82" i="25"/>
  <c r="X82" i="25"/>
  <c r="Y82" i="25"/>
  <c r="Z82" i="25"/>
  <c r="AA82" i="25"/>
  <c r="AB82" i="25"/>
  <c r="U83" i="25"/>
  <c r="V83" i="25"/>
  <c r="W83" i="25"/>
  <c r="X83" i="25"/>
  <c r="Y83" i="25"/>
  <c r="Z83" i="25"/>
  <c r="AA83" i="25"/>
  <c r="AB83" i="25"/>
  <c r="U84" i="25"/>
  <c r="V84" i="25"/>
  <c r="W84" i="25"/>
  <c r="X84" i="25"/>
  <c r="Y84" i="25"/>
  <c r="Z84" i="25"/>
  <c r="AA84" i="25"/>
  <c r="AB84" i="25"/>
  <c r="U85" i="25"/>
  <c r="V85" i="25"/>
  <c r="W85" i="25"/>
  <c r="X85" i="25"/>
  <c r="Y85" i="25"/>
  <c r="Z85" i="25"/>
  <c r="AA85" i="25"/>
  <c r="AB85" i="25"/>
  <c r="U86" i="25"/>
  <c r="V86" i="25"/>
  <c r="W86" i="25"/>
  <c r="X86" i="25"/>
  <c r="Y86" i="25"/>
  <c r="Z86" i="25"/>
  <c r="AA86" i="25"/>
  <c r="AB86" i="25"/>
  <c r="U87" i="25"/>
  <c r="V87" i="25"/>
  <c r="W87" i="25"/>
  <c r="X87" i="25"/>
  <c r="Y87" i="25"/>
  <c r="Z87" i="25"/>
  <c r="AA87" i="25"/>
  <c r="AB87" i="25"/>
  <c r="U88" i="25"/>
  <c r="V88" i="25"/>
  <c r="W88" i="25"/>
  <c r="X88" i="25"/>
  <c r="Y88" i="25"/>
  <c r="Z88" i="25"/>
  <c r="AA88" i="25"/>
  <c r="AB88" i="25"/>
  <c r="U89" i="25"/>
  <c r="V89" i="25"/>
  <c r="W89" i="25"/>
  <c r="X89" i="25"/>
  <c r="Y89" i="25"/>
  <c r="Z89" i="25"/>
  <c r="AA89" i="25"/>
  <c r="AB89" i="25"/>
  <c r="U90" i="25"/>
  <c r="V90" i="25"/>
  <c r="W90" i="25"/>
  <c r="X90" i="25"/>
  <c r="Y90" i="25"/>
  <c r="Z90" i="25"/>
  <c r="AA90" i="25"/>
  <c r="AB90" i="25"/>
  <c r="U91" i="25"/>
  <c r="V91" i="25"/>
  <c r="W91" i="25"/>
  <c r="X91" i="25"/>
  <c r="Y91" i="25"/>
  <c r="Z91" i="25"/>
  <c r="AA91" i="25"/>
  <c r="AB91" i="25"/>
  <c r="U92" i="25"/>
  <c r="V92" i="25"/>
  <c r="W92" i="25"/>
  <c r="X92" i="25"/>
  <c r="Y92" i="25"/>
  <c r="Z92" i="25"/>
  <c r="AA92" i="25"/>
  <c r="AB92" i="25"/>
  <c r="U93" i="25"/>
  <c r="V93" i="25"/>
  <c r="W93" i="25"/>
  <c r="X93" i="25"/>
  <c r="Y93" i="25"/>
  <c r="Z93" i="25"/>
  <c r="AA93" i="25"/>
  <c r="AB93" i="25"/>
  <c r="U94" i="25"/>
  <c r="V94" i="25"/>
  <c r="W94" i="25"/>
  <c r="X94" i="25"/>
  <c r="Y94" i="25"/>
  <c r="Z94" i="25"/>
  <c r="AA94" i="25"/>
  <c r="AB94" i="25"/>
  <c r="U95" i="25"/>
  <c r="V95" i="25"/>
  <c r="W95" i="25"/>
  <c r="X95" i="25"/>
  <c r="Y95" i="25"/>
  <c r="Z95" i="25"/>
  <c r="AA95" i="25"/>
  <c r="AB95" i="25"/>
  <c r="U98" i="25"/>
  <c r="V98" i="25"/>
  <c r="W98" i="25"/>
  <c r="X98" i="25"/>
  <c r="Y98" i="25"/>
  <c r="Z98" i="25"/>
  <c r="AA98" i="25"/>
  <c r="AB98" i="25"/>
  <c r="V71" i="25"/>
  <c r="W71" i="25"/>
  <c r="X71" i="25"/>
  <c r="Y71" i="25"/>
  <c r="Z71" i="25"/>
  <c r="AA71" i="25"/>
  <c r="AB71" i="25"/>
  <c r="Y41" i="25"/>
  <c r="Z41" i="25"/>
  <c r="AA41" i="25"/>
  <c r="AB41" i="25"/>
  <c r="Y42" i="25"/>
  <c r="Z42" i="25"/>
  <c r="AA42" i="25"/>
  <c r="AB42" i="25"/>
  <c r="Y43" i="25"/>
  <c r="Z43" i="25"/>
  <c r="AA43" i="25"/>
  <c r="AB43" i="25"/>
  <c r="Y44" i="25"/>
  <c r="Z44" i="25"/>
  <c r="AA44" i="25"/>
  <c r="AB44" i="25"/>
  <c r="Y45" i="25"/>
  <c r="Z45" i="25"/>
  <c r="AA45" i="25"/>
  <c r="AB45" i="25"/>
  <c r="Y46" i="25"/>
  <c r="Z46" i="25"/>
  <c r="AA46" i="25"/>
  <c r="AB46" i="25"/>
  <c r="Y47" i="25"/>
  <c r="Z47" i="25"/>
  <c r="AA47" i="25"/>
  <c r="AB47" i="25"/>
  <c r="Y48" i="25"/>
  <c r="Z48" i="25"/>
  <c r="AA48" i="25"/>
  <c r="AB48" i="25"/>
  <c r="Y49" i="25"/>
  <c r="Z49" i="25"/>
  <c r="AA49" i="25"/>
  <c r="AB49" i="25"/>
  <c r="Y50" i="25"/>
  <c r="Z50" i="25"/>
  <c r="AA50" i="25"/>
  <c r="AB50" i="25"/>
  <c r="Y51" i="25"/>
  <c r="Z51" i="25"/>
  <c r="AA51" i="25"/>
  <c r="AB51" i="25"/>
  <c r="Y52" i="25"/>
  <c r="Z52" i="25"/>
  <c r="AA52" i="25"/>
  <c r="AB52" i="25"/>
  <c r="Y53" i="25"/>
  <c r="Z53" i="25"/>
  <c r="AA53" i="25"/>
  <c r="AB53" i="25"/>
  <c r="Y54" i="25"/>
  <c r="Z54" i="25"/>
  <c r="AA54" i="25"/>
  <c r="AB54" i="25"/>
  <c r="Y55" i="25"/>
  <c r="Z55" i="25"/>
  <c r="AA55" i="25"/>
  <c r="AB55" i="25"/>
  <c r="Y56" i="25"/>
  <c r="Z56" i="25"/>
  <c r="AA56" i="25"/>
  <c r="AB56" i="25"/>
  <c r="Y57" i="25"/>
  <c r="Z57" i="25"/>
  <c r="AA57" i="25"/>
  <c r="AB57" i="25"/>
  <c r="Y58" i="25"/>
  <c r="Z58" i="25"/>
  <c r="AA58" i="25"/>
  <c r="AB58" i="25"/>
  <c r="Y59" i="25"/>
  <c r="Z59" i="25"/>
  <c r="AA59" i="25"/>
  <c r="AB59" i="25"/>
  <c r="Y60" i="25"/>
  <c r="Z60" i="25"/>
  <c r="AA60" i="25"/>
  <c r="AB60" i="25"/>
  <c r="Y61" i="25"/>
  <c r="Z61" i="25"/>
  <c r="AA61" i="25"/>
  <c r="AB61" i="25"/>
  <c r="Y62" i="25"/>
  <c r="Z62" i="25"/>
  <c r="AA62" i="25"/>
  <c r="AB62" i="25"/>
  <c r="Y63" i="25"/>
  <c r="Z63" i="25"/>
  <c r="AA63" i="25"/>
  <c r="AB63" i="25"/>
  <c r="Y64" i="25"/>
  <c r="Z64" i="25"/>
  <c r="AA64" i="25"/>
  <c r="AB64" i="25"/>
  <c r="Y67" i="25"/>
  <c r="Z67" i="25"/>
  <c r="AA67" i="25"/>
  <c r="AB67" i="25"/>
  <c r="Z40" i="25"/>
  <c r="AA40" i="25"/>
  <c r="AB40" i="25"/>
  <c r="AC10" i="25"/>
  <c r="AC41" i="25" s="1"/>
  <c r="AC11" i="25"/>
  <c r="AC42" i="25" s="1"/>
  <c r="AC12" i="25"/>
  <c r="AC43" i="25" s="1"/>
  <c r="AC13" i="25"/>
  <c r="AC44" i="25" s="1"/>
  <c r="AC14" i="25"/>
  <c r="AC45" i="25" s="1"/>
  <c r="AC15" i="25"/>
  <c r="AC46" i="25" s="1"/>
  <c r="AC16" i="25"/>
  <c r="AC47" i="25" s="1"/>
  <c r="AC17" i="25"/>
  <c r="AC48" i="25" s="1"/>
  <c r="AC18" i="25"/>
  <c r="AC49" i="25" s="1"/>
  <c r="AC19" i="25"/>
  <c r="AC50" i="25" s="1"/>
  <c r="AC20" i="25"/>
  <c r="AC51" i="25" s="1"/>
  <c r="AC21" i="25"/>
  <c r="AC52" i="25" s="1"/>
  <c r="AC22" i="25"/>
  <c r="AC53" i="25" s="1"/>
  <c r="AC23" i="25"/>
  <c r="AC54" i="25" s="1"/>
  <c r="AC24" i="25"/>
  <c r="AC55" i="25" s="1"/>
  <c r="AC25" i="25"/>
  <c r="AC56" i="25" s="1"/>
  <c r="AC26" i="25"/>
  <c r="AC57" i="25" s="1"/>
  <c r="AC27" i="25"/>
  <c r="AC58" i="25" s="1"/>
  <c r="AC28" i="25"/>
  <c r="AC59" i="25" s="1"/>
  <c r="AC29" i="25"/>
  <c r="AC60" i="25" s="1"/>
  <c r="AC30" i="25"/>
  <c r="AC61" i="25" s="1"/>
  <c r="AC31" i="25"/>
  <c r="AC62" i="25" s="1"/>
  <c r="AC32" i="25"/>
  <c r="AC63" i="25" s="1"/>
  <c r="AC33" i="25"/>
  <c r="AC64" i="25" s="1"/>
  <c r="AC36" i="25"/>
  <c r="AC67" i="25" s="1"/>
  <c r="AC9" i="25"/>
  <c r="AC40" i="25" s="1"/>
  <c r="AA34" i="25"/>
  <c r="AA35" i="25" s="1"/>
  <c r="AA66" i="25" s="1"/>
  <c r="AB34" i="25"/>
  <c r="AC94" i="21"/>
  <c r="AC92" i="21"/>
  <c r="AC89" i="21"/>
  <c r="AC88" i="21"/>
  <c r="AC83" i="21"/>
  <c r="AC78" i="21"/>
  <c r="AC77" i="21"/>
  <c r="AC72" i="21"/>
  <c r="AC73" i="21"/>
  <c r="AC74" i="21"/>
  <c r="AC75" i="21"/>
  <c r="AC76" i="21"/>
  <c r="AC79" i="21"/>
  <c r="AC80" i="21"/>
  <c r="AC81" i="21"/>
  <c r="AC82" i="21"/>
  <c r="AC84" i="21"/>
  <c r="AC86" i="21"/>
  <c r="AC90" i="21"/>
  <c r="AC93" i="21"/>
  <c r="AC95" i="21"/>
  <c r="AC98" i="21"/>
  <c r="AC71" i="21"/>
  <c r="T72" i="21"/>
  <c r="U72" i="21"/>
  <c r="V72" i="21"/>
  <c r="W72" i="21"/>
  <c r="X72" i="21"/>
  <c r="Y72" i="21"/>
  <c r="Z72" i="21"/>
  <c r="AA72" i="21"/>
  <c r="AB72" i="21"/>
  <c r="T73" i="21"/>
  <c r="U73" i="21"/>
  <c r="V73" i="21"/>
  <c r="W73" i="21"/>
  <c r="X73" i="21"/>
  <c r="Y73" i="21"/>
  <c r="Z73" i="21"/>
  <c r="AA73" i="21"/>
  <c r="AB73" i="21"/>
  <c r="T74" i="21"/>
  <c r="U74" i="21"/>
  <c r="V74" i="21"/>
  <c r="W74" i="21"/>
  <c r="X74" i="21"/>
  <c r="Y74" i="21"/>
  <c r="Z74" i="21"/>
  <c r="AA74" i="21"/>
  <c r="AB74" i="21"/>
  <c r="T75" i="21"/>
  <c r="U75" i="21"/>
  <c r="V75" i="21"/>
  <c r="W75" i="21"/>
  <c r="X75" i="21"/>
  <c r="Y75" i="21"/>
  <c r="Z75" i="21"/>
  <c r="AA75" i="21"/>
  <c r="AB75" i="21"/>
  <c r="T76" i="21"/>
  <c r="U76" i="21"/>
  <c r="V76" i="21"/>
  <c r="W76" i="21"/>
  <c r="X76" i="21"/>
  <c r="Y76" i="21"/>
  <c r="Z76" i="21"/>
  <c r="AA76" i="21"/>
  <c r="AB76" i="21"/>
  <c r="T77" i="21"/>
  <c r="U77" i="21"/>
  <c r="V77" i="21"/>
  <c r="W77" i="21"/>
  <c r="X77" i="21"/>
  <c r="Y77" i="21"/>
  <c r="Z77" i="21"/>
  <c r="AA77" i="21"/>
  <c r="AB77" i="21"/>
  <c r="T78" i="21"/>
  <c r="U78" i="21"/>
  <c r="V78" i="21"/>
  <c r="W78" i="21"/>
  <c r="X78" i="21"/>
  <c r="Y78" i="21"/>
  <c r="Z78" i="21"/>
  <c r="AA78" i="21"/>
  <c r="AB78" i="21"/>
  <c r="T79" i="21"/>
  <c r="U79" i="21"/>
  <c r="V79" i="21"/>
  <c r="W79" i="21"/>
  <c r="X79" i="21"/>
  <c r="Y79" i="21"/>
  <c r="Z79" i="21"/>
  <c r="AA79" i="21"/>
  <c r="AB79" i="21"/>
  <c r="T80" i="21"/>
  <c r="U80" i="21"/>
  <c r="V80" i="21"/>
  <c r="W80" i="21"/>
  <c r="X80" i="21"/>
  <c r="Y80" i="21"/>
  <c r="Z80" i="21"/>
  <c r="AA80" i="21"/>
  <c r="AB80" i="21"/>
  <c r="T81" i="21"/>
  <c r="U81" i="21"/>
  <c r="V81" i="21"/>
  <c r="W81" i="21"/>
  <c r="X81" i="21"/>
  <c r="Y81" i="21"/>
  <c r="Z81" i="21"/>
  <c r="AA81" i="21"/>
  <c r="AB81" i="21"/>
  <c r="T82" i="21"/>
  <c r="U82" i="21"/>
  <c r="V82" i="21"/>
  <c r="W82" i="21"/>
  <c r="X82" i="21"/>
  <c r="Y82" i="21"/>
  <c r="Z82" i="21"/>
  <c r="AA82" i="21"/>
  <c r="AB82" i="21"/>
  <c r="T83" i="21"/>
  <c r="U83" i="21"/>
  <c r="V83" i="21"/>
  <c r="W83" i="21"/>
  <c r="X83" i="21"/>
  <c r="Y83" i="21"/>
  <c r="Z83" i="21"/>
  <c r="AA83" i="21"/>
  <c r="AB83" i="21"/>
  <c r="T84" i="21"/>
  <c r="U84" i="21"/>
  <c r="V84" i="21"/>
  <c r="W84" i="21"/>
  <c r="X84" i="21"/>
  <c r="Y84" i="21"/>
  <c r="Z84" i="21"/>
  <c r="AA84" i="21"/>
  <c r="AB84" i="21"/>
  <c r="T85" i="21"/>
  <c r="U85" i="21"/>
  <c r="V85" i="21"/>
  <c r="W85" i="21"/>
  <c r="X85" i="21"/>
  <c r="Y85" i="21"/>
  <c r="Z85" i="21"/>
  <c r="AA85" i="21"/>
  <c r="AB85" i="21"/>
  <c r="T86" i="21"/>
  <c r="U86" i="21"/>
  <c r="V86" i="21"/>
  <c r="W86" i="21"/>
  <c r="X86" i="21"/>
  <c r="Y86" i="21"/>
  <c r="Z86" i="21"/>
  <c r="AA86" i="21"/>
  <c r="AB86" i="21"/>
  <c r="T87" i="21"/>
  <c r="U87" i="21"/>
  <c r="V87" i="21"/>
  <c r="W87" i="21"/>
  <c r="X87" i="21"/>
  <c r="Y87" i="21"/>
  <c r="Z87" i="21"/>
  <c r="AA87" i="21"/>
  <c r="AB87" i="21"/>
  <c r="T88" i="21"/>
  <c r="U88" i="21"/>
  <c r="V88" i="21"/>
  <c r="W88" i="21"/>
  <c r="X88" i="21"/>
  <c r="Y88" i="21"/>
  <c r="Z88" i="21"/>
  <c r="AA88" i="21"/>
  <c r="AB88" i="21"/>
  <c r="T89" i="21"/>
  <c r="U89" i="21"/>
  <c r="V89" i="21"/>
  <c r="W89" i="21"/>
  <c r="X89" i="21"/>
  <c r="Y89" i="21"/>
  <c r="Z89" i="21"/>
  <c r="AA89" i="21"/>
  <c r="AB89" i="21"/>
  <c r="T90" i="21"/>
  <c r="U90" i="21"/>
  <c r="V90" i="21"/>
  <c r="W90" i="21"/>
  <c r="X90" i="21"/>
  <c r="Y90" i="21"/>
  <c r="Z90" i="21"/>
  <c r="AA90" i="21"/>
  <c r="AB90" i="21"/>
  <c r="T91" i="21"/>
  <c r="U91" i="21"/>
  <c r="V91" i="21"/>
  <c r="W91" i="21"/>
  <c r="X91" i="21"/>
  <c r="Y91" i="21"/>
  <c r="Z91" i="21"/>
  <c r="AA91" i="21"/>
  <c r="AB91" i="21"/>
  <c r="T92" i="21"/>
  <c r="U92" i="21"/>
  <c r="V92" i="21"/>
  <c r="W92" i="21"/>
  <c r="X92" i="21"/>
  <c r="Y92" i="21"/>
  <c r="Z92" i="21"/>
  <c r="AA92" i="21"/>
  <c r="AB92" i="21"/>
  <c r="T93" i="21"/>
  <c r="U93" i="21"/>
  <c r="V93" i="21"/>
  <c r="W93" i="21"/>
  <c r="X93" i="21"/>
  <c r="Y93" i="21"/>
  <c r="Z93" i="21"/>
  <c r="AA93" i="21"/>
  <c r="AB93" i="21"/>
  <c r="T94" i="21"/>
  <c r="U94" i="21"/>
  <c r="V94" i="21"/>
  <c r="W94" i="21"/>
  <c r="X94" i="21"/>
  <c r="Y94" i="21"/>
  <c r="Z94" i="21"/>
  <c r="AA94" i="21"/>
  <c r="AB94" i="21"/>
  <c r="T95" i="21"/>
  <c r="U95" i="21"/>
  <c r="V95" i="21"/>
  <c r="W95" i="21"/>
  <c r="X95" i="21"/>
  <c r="Y95" i="21"/>
  <c r="Z95" i="21"/>
  <c r="AA95" i="21"/>
  <c r="AB95" i="21"/>
  <c r="T98" i="21"/>
  <c r="U98" i="21"/>
  <c r="V98" i="21"/>
  <c r="W98" i="21"/>
  <c r="X98" i="21"/>
  <c r="Y98" i="21"/>
  <c r="Z98" i="21"/>
  <c r="AA98" i="21"/>
  <c r="AB98" i="21"/>
  <c r="U71" i="21"/>
  <c r="V71" i="21"/>
  <c r="W71" i="21"/>
  <c r="X71" i="21"/>
  <c r="Y71" i="21"/>
  <c r="Z71" i="21"/>
  <c r="AA71" i="21"/>
  <c r="AB71" i="21"/>
  <c r="V41" i="21"/>
  <c r="W41" i="21"/>
  <c r="X41" i="21"/>
  <c r="Y41" i="21"/>
  <c r="Z41" i="21"/>
  <c r="AA41" i="21"/>
  <c r="AB41" i="21"/>
  <c r="V42" i="21"/>
  <c r="W42" i="21"/>
  <c r="X42" i="21"/>
  <c r="Y42" i="21"/>
  <c r="Z42" i="21"/>
  <c r="AA42" i="21"/>
  <c r="AB42" i="21"/>
  <c r="V43" i="21"/>
  <c r="W43" i="21"/>
  <c r="X43" i="21"/>
  <c r="Y43" i="21"/>
  <c r="Z43" i="21"/>
  <c r="AA43" i="21"/>
  <c r="AB43" i="21"/>
  <c r="V44" i="21"/>
  <c r="W44" i="21"/>
  <c r="X44" i="21"/>
  <c r="Y44" i="21"/>
  <c r="Z44" i="21"/>
  <c r="AA44" i="21"/>
  <c r="AB44" i="21"/>
  <c r="V45" i="21"/>
  <c r="W45" i="21"/>
  <c r="X45" i="21"/>
  <c r="Y45" i="21"/>
  <c r="Z45" i="21"/>
  <c r="AA45" i="21"/>
  <c r="AB45" i="21"/>
  <c r="V46" i="21"/>
  <c r="W46" i="21"/>
  <c r="X46" i="21"/>
  <c r="Y46" i="21"/>
  <c r="Z46" i="21"/>
  <c r="AA46" i="21"/>
  <c r="AB46" i="21"/>
  <c r="V47" i="21"/>
  <c r="W47" i="21"/>
  <c r="X47" i="21"/>
  <c r="Y47" i="21"/>
  <c r="Z47" i="21"/>
  <c r="AA47" i="21"/>
  <c r="AB47" i="21"/>
  <c r="V48" i="21"/>
  <c r="W48" i="21"/>
  <c r="X48" i="21"/>
  <c r="Y48" i="21"/>
  <c r="Z48" i="21"/>
  <c r="AA48" i="21"/>
  <c r="AB48" i="21"/>
  <c r="V49" i="21"/>
  <c r="W49" i="21"/>
  <c r="X49" i="21"/>
  <c r="Y49" i="21"/>
  <c r="Z49" i="21"/>
  <c r="AA49" i="21"/>
  <c r="AB49" i="21"/>
  <c r="V50" i="21"/>
  <c r="W50" i="21"/>
  <c r="X50" i="21"/>
  <c r="Y50" i="21"/>
  <c r="Z50" i="21"/>
  <c r="AA50" i="21"/>
  <c r="AB50" i="21"/>
  <c r="V51" i="21"/>
  <c r="W51" i="21"/>
  <c r="X51" i="21"/>
  <c r="Y51" i="21"/>
  <c r="Z51" i="21"/>
  <c r="AA51" i="21"/>
  <c r="AB51" i="21"/>
  <c r="V52" i="21"/>
  <c r="W52" i="21"/>
  <c r="X52" i="21"/>
  <c r="Y52" i="21"/>
  <c r="Z52" i="21"/>
  <c r="AA52" i="21"/>
  <c r="AB52" i="21"/>
  <c r="V53" i="21"/>
  <c r="W53" i="21"/>
  <c r="X53" i="21"/>
  <c r="Y53" i="21"/>
  <c r="Z53" i="21"/>
  <c r="AA53" i="21"/>
  <c r="AB53" i="21"/>
  <c r="V54" i="21"/>
  <c r="W54" i="21"/>
  <c r="X54" i="21"/>
  <c r="Y54" i="21"/>
  <c r="Z54" i="21"/>
  <c r="AA54" i="21"/>
  <c r="AB54" i="21"/>
  <c r="V55" i="21"/>
  <c r="W55" i="21"/>
  <c r="X55" i="21"/>
  <c r="Y55" i="21"/>
  <c r="Z55" i="21"/>
  <c r="AA55" i="21"/>
  <c r="AB55" i="21"/>
  <c r="V56" i="21"/>
  <c r="W56" i="21"/>
  <c r="X56" i="21"/>
  <c r="Y56" i="21"/>
  <c r="Z56" i="21"/>
  <c r="AA56" i="21"/>
  <c r="AB56" i="21"/>
  <c r="V57" i="21"/>
  <c r="W57" i="21"/>
  <c r="X57" i="21"/>
  <c r="Y57" i="21"/>
  <c r="Z57" i="21"/>
  <c r="AA57" i="21"/>
  <c r="AB57" i="21"/>
  <c r="V58" i="21"/>
  <c r="W58" i="21"/>
  <c r="X58" i="21"/>
  <c r="Y58" i="21"/>
  <c r="Z58" i="21"/>
  <c r="AA58" i="21"/>
  <c r="AB58" i="21"/>
  <c r="V59" i="21"/>
  <c r="W59" i="21"/>
  <c r="X59" i="21"/>
  <c r="Y59" i="21"/>
  <c r="Z59" i="21"/>
  <c r="AA59" i="21"/>
  <c r="AB59" i="21"/>
  <c r="V60" i="21"/>
  <c r="W60" i="21"/>
  <c r="X60" i="21"/>
  <c r="Y60" i="21"/>
  <c r="Z60" i="21"/>
  <c r="AA60" i="21"/>
  <c r="AB60" i="21"/>
  <c r="V61" i="21"/>
  <c r="W61" i="21"/>
  <c r="X61" i="21"/>
  <c r="Y61" i="21"/>
  <c r="Z61" i="21"/>
  <c r="AA61" i="21"/>
  <c r="AB61" i="21"/>
  <c r="V62" i="21"/>
  <c r="W62" i="21"/>
  <c r="X62" i="21"/>
  <c r="Y62" i="21"/>
  <c r="Z62" i="21"/>
  <c r="AA62" i="21"/>
  <c r="AB62" i="21"/>
  <c r="V63" i="21"/>
  <c r="W63" i="21"/>
  <c r="X63" i="21"/>
  <c r="Y63" i="21"/>
  <c r="Z63" i="21"/>
  <c r="AA63" i="21"/>
  <c r="AB63" i="21"/>
  <c r="V64" i="21"/>
  <c r="W64" i="21"/>
  <c r="X64" i="21"/>
  <c r="Y64" i="21"/>
  <c r="Z64" i="21"/>
  <c r="AA64" i="21"/>
  <c r="AB64" i="21"/>
  <c r="V67" i="21"/>
  <c r="W67" i="21"/>
  <c r="X67" i="21"/>
  <c r="Y67" i="21"/>
  <c r="Z67" i="21"/>
  <c r="AA67" i="21"/>
  <c r="AB67" i="21"/>
  <c r="W40" i="21"/>
  <c r="X40" i="21"/>
  <c r="Y40" i="21"/>
  <c r="Z40" i="21"/>
  <c r="AA40" i="21"/>
  <c r="AB40" i="21"/>
  <c r="AC36" i="21"/>
  <c r="AC67" i="21" s="1"/>
  <c r="AC10" i="21"/>
  <c r="AC41" i="21" s="1"/>
  <c r="AC11" i="21"/>
  <c r="AC42" i="21" s="1"/>
  <c r="AC12" i="21"/>
  <c r="AC43" i="21" s="1"/>
  <c r="AC13" i="21"/>
  <c r="AC44" i="21" s="1"/>
  <c r="AC14" i="21"/>
  <c r="AC45" i="21" s="1"/>
  <c r="AC15" i="21"/>
  <c r="AC46" i="21" s="1"/>
  <c r="AC16" i="21"/>
  <c r="AC47" i="21" s="1"/>
  <c r="AC17" i="21"/>
  <c r="AC48" i="21" s="1"/>
  <c r="AC18" i="21"/>
  <c r="AC49" i="21" s="1"/>
  <c r="AC19" i="21"/>
  <c r="AC50" i="21" s="1"/>
  <c r="AC20" i="21"/>
  <c r="AC51" i="21" s="1"/>
  <c r="AC21" i="21"/>
  <c r="AC52" i="21" s="1"/>
  <c r="AC22" i="21"/>
  <c r="AC53" i="21" s="1"/>
  <c r="AC23" i="21"/>
  <c r="AC54" i="21" s="1"/>
  <c r="AC24" i="21"/>
  <c r="AC55" i="21" s="1"/>
  <c r="AC25" i="21"/>
  <c r="AC56" i="21" s="1"/>
  <c r="AC26" i="21"/>
  <c r="AC57" i="21" s="1"/>
  <c r="AC27" i="21"/>
  <c r="AC58" i="21" s="1"/>
  <c r="AC28" i="21"/>
  <c r="AC59" i="21" s="1"/>
  <c r="AC29" i="21"/>
  <c r="AC60" i="21" s="1"/>
  <c r="AC30" i="21"/>
  <c r="AC61" i="21" s="1"/>
  <c r="AC31" i="21"/>
  <c r="AC62" i="21" s="1"/>
  <c r="AC32" i="21"/>
  <c r="AC63" i="21" s="1"/>
  <c r="AC33" i="21"/>
  <c r="AC64" i="21" s="1"/>
  <c r="AC9" i="21"/>
  <c r="AC40" i="21" s="1"/>
  <c r="Z34" i="21"/>
  <c r="AA96" i="21" s="1"/>
  <c r="AA34" i="21"/>
  <c r="AA35" i="21" s="1"/>
  <c r="AA66" i="21" s="1"/>
  <c r="AB34" i="21"/>
  <c r="AB35" i="21" s="1"/>
  <c r="Z35" i="21"/>
  <c r="Z66" i="21" s="1"/>
  <c r="AC98" i="22"/>
  <c r="AC95" i="22"/>
  <c r="AC93" i="22"/>
  <c r="AC94" i="22"/>
  <c r="AC92" i="22"/>
  <c r="AC91" i="22"/>
  <c r="AC90" i="22"/>
  <c r="AC89" i="22"/>
  <c r="AC88" i="22"/>
  <c r="AC87" i="22"/>
  <c r="AC86" i="22"/>
  <c r="AC85" i="22"/>
  <c r="AC84" i="22"/>
  <c r="AC83" i="22"/>
  <c r="AC82" i="22"/>
  <c r="AC81" i="22"/>
  <c r="AC80" i="22"/>
  <c r="AC79" i="22"/>
  <c r="AC78" i="22"/>
  <c r="AC77" i="22"/>
  <c r="AC72" i="22"/>
  <c r="AC73" i="22"/>
  <c r="AC74" i="22"/>
  <c r="AC75" i="22"/>
  <c r="AC76" i="22"/>
  <c r="AC71" i="22"/>
  <c r="T72" i="22"/>
  <c r="U72" i="22"/>
  <c r="V72" i="22"/>
  <c r="W72" i="22"/>
  <c r="X72" i="22"/>
  <c r="Y72" i="22"/>
  <c r="Z72" i="22"/>
  <c r="AA72" i="22"/>
  <c r="AB72" i="22"/>
  <c r="T73" i="22"/>
  <c r="U73" i="22"/>
  <c r="V73" i="22"/>
  <c r="W73" i="22"/>
  <c r="X73" i="22"/>
  <c r="Y73" i="22"/>
  <c r="Z73" i="22"/>
  <c r="AA73" i="22"/>
  <c r="AB73" i="22"/>
  <c r="T74" i="22"/>
  <c r="U74" i="22"/>
  <c r="V74" i="22"/>
  <c r="W74" i="22"/>
  <c r="X74" i="22"/>
  <c r="Y74" i="22"/>
  <c r="Z74" i="22"/>
  <c r="AA74" i="22"/>
  <c r="AB74" i="22"/>
  <c r="T75" i="22"/>
  <c r="U75" i="22"/>
  <c r="V75" i="22"/>
  <c r="W75" i="22"/>
  <c r="X75" i="22"/>
  <c r="Y75" i="22"/>
  <c r="Z75" i="22"/>
  <c r="AA75" i="22"/>
  <c r="AB75" i="22"/>
  <c r="T76" i="22"/>
  <c r="U76" i="22"/>
  <c r="V76" i="22"/>
  <c r="W76" i="22"/>
  <c r="X76" i="22"/>
  <c r="Y76" i="22"/>
  <c r="Z76" i="22"/>
  <c r="AA76" i="22"/>
  <c r="AB76" i="22"/>
  <c r="T77" i="22"/>
  <c r="U77" i="22"/>
  <c r="V77" i="22"/>
  <c r="W77" i="22"/>
  <c r="X77" i="22"/>
  <c r="Y77" i="22"/>
  <c r="Z77" i="22"/>
  <c r="AA77" i="22"/>
  <c r="AB77" i="22"/>
  <c r="T78" i="22"/>
  <c r="U78" i="22"/>
  <c r="V78" i="22"/>
  <c r="W78" i="22"/>
  <c r="X78" i="22"/>
  <c r="Y78" i="22"/>
  <c r="Z78" i="22"/>
  <c r="AA78" i="22"/>
  <c r="AB78" i="22"/>
  <c r="T79" i="22"/>
  <c r="U79" i="22"/>
  <c r="V79" i="22"/>
  <c r="W79" i="22"/>
  <c r="X79" i="22"/>
  <c r="Y79" i="22"/>
  <c r="Z79" i="22"/>
  <c r="AA79" i="22"/>
  <c r="AB79" i="22"/>
  <c r="T80" i="22"/>
  <c r="U80" i="22"/>
  <c r="V80" i="22"/>
  <c r="W80" i="22"/>
  <c r="X80" i="22"/>
  <c r="Y80" i="22"/>
  <c r="Z80" i="22"/>
  <c r="AA80" i="22"/>
  <c r="AB80" i="22"/>
  <c r="T81" i="22"/>
  <c r="U81" i="22"/>
  <c r="V81" i="22"/>
  <c r="W81" i="22"/>
  <c r="X81" i="22"/>
  <c r="Y81" i="22"/>
  <c r="Z81" i="22"/>
  <c r="AA81" i="22"/>
  <c r="AB81" i="22"/>
  <c r="T82" i="22"/>
  <c r="U82" i="22"/>
  <c r="V82" i="22"/>
  <c r="W82" i="22"/>
  <c r="X82" i="22"/>
  <c r="Y82" i="22"/>
  <c r="Z82" i="22"/>
  <c r="AA82" i="22"/>
  <c r="AB82" i="22"/>
  <c r="T83" i="22"/>
  <c r="U83" i="22"/>
  <c r="V83" i="22"/>
  <c r="W83" i="22"/>
  <c r="X83" i="22"/>
  <c r="Y83" i="22"/>
  <c r="Z83" i="22"/>
  <c r="AA83" i="22"/>
  <c r="AB83" i="22"/>
  <c r="T84" i="22"/>
  <c r="U84" i="22"/>
  <c r="V84" i="22"/>
  <c r="W84" i="22"/>
  <c r="X84" i="22"/>
  <c r="Y84" i="22"/>
  <c r="Z84" i="22"/>
  <c r="AA84" i="22"/>
  <c r="AB84" i="22"/>
  <c r="T85" i="22"/>
  <c r="U85" i="22"/>
  <c r="V85" i="22"/>
  <c r="W85" i="22"/>
  <c r="X85" i="22"/>
  <c r="Y85" i="22"/>
  <c r="Z85" i="22"/>
  <c r="AA85" i="22"/>
  <c r="AB85" i="22"/>
  <c r="T86" i="22"/>
  <c r="U86" i="22"/>
  <c r="V86" i="22"/>
  <c r="W86" i="22"/>
  <c r="X86" i="22"/>
  <c r="Y86" i="22"/>
  <c r="Z86" i="22"/>
  <c r="AA86" i="22"/>
  <c r="AB86" i="22"/>
  <c r="T87" i="22"/>
  <c r="U87" i="22"/>
  <c r="V87" i="22"/>
  <c r="W87" i="22"/>
  <c r="X87" i="22"/>
  <c r="Y87" i="22"/>
  <c r="Z87" i="22"/>
  <c r="AA87" i="22"/>
  <c r="AB87" i="22"/>
  <c r="T88" i="22"/>
  <c r="U88" i="22"/>
  <c r="V88" i="22"/>
  <c r="W88" i="22"/>
  <c r="X88" i="22"/>
  <c r="Y88" i="22"/>
  <c r="Z88" i="22"/>
  <c r="AA88" i="22"/>
  <c r="AB88" i="22"/>
  <c r="T89" i="22"/>
  <c r="U89" i="22"/>
  <c r="V89" i="22"/>
  <c r="W89" i="22"/>
  <c r="X89" i="22"/>
  <c r="Y89" i="22"/>
  <c r="Z89" i="22"/>
  <c r="AA89" i="22"/>
  <c r="AB89" i="22"/>
  <c r="T90" i="22"/>
  <c r="U90" i="22"/>
  <c r="V90" i="22"/>
  <c r="W90" i="22"/>
  <c r="X90" i="22"/>
  <c r="Y90" i="22"/>
  <c r="Z90" i="22"/>
  <c r="AA90" i="22"/>
  <c r="AB90" i="22"/>
  <c r="T91" i="22"/>
  <c r="U91" i="22"/>
  <c r="V91" i="22"/>
  <c r="W91" i="22"/>
  <c r="X91" i="22"/>
  <c r="Y91" i="22"/>
  <c r="Z91" i="22"/>
  <c r="AA91" i="22"/>
  <c r="AB91" i="22"/>
  <c r="T92" i="22"/>
  <c r="U92" i="22"/>
  <c r="V92" i="22"/>
  <c r="W92" i="22"/>
  <c r="X92" i="22"/>
  <c r="Y92" i="22"/>
  <c r="Z92" i="22"/>
  <c r="AA92" i="22"/>
  <c r="AB92" i="22"/>
  <c r="T93" i="22"/>
  <c r="U93" i="22"/>
  <c r="V93" i="22"/>
  <c r="W93" i="22"/>
  <c r="X93" i="22"/>
  <c r="Y93" i="22"/>
  <c r="Z93" i="22"/>
  <c r="AA93" i="22"/>
  <c r="AB93" i="22"/>
  <c r="T94" i="22"/>
  <c r="U94" i="22"/>
  <c r="V94" i="22"/>
  <c r="W94" i="22"/>
  <c r="X94" i="22"/>
  <c r="Y94" i="22"/>
  <c r="Z94" i="22"/>
  <c r="AA94" i="22"/>
  <c r="AB94" i="22"/>
  <c r="T95" i="22"/>
  <c r="U95" i="22"/>
  <c r="V95" i="22"/>
  <c r="W95" i="22"/>
  <c r="X95" i="22"/>
  <c r="Y95" i="22"/>
  <c r="Z95" i="22"/>
  <c r="AA95" i="22"/>
  <c r="AB95" i="22"/>
  <c r="T98" i="22"/>
  <c r="U98" i="22"/>
  <c r="V98" i="22"/>
  <c r="W98" i="22"/>
  <c r="X98" i="22"/>
  <c r="Y98" i="22"/>
  <c r="Z98" i="22"/>
  <c r="AA98" i="22"/>
  <c r="AB98" i="22"/>
  <c r="U71" i="22"/>
  <c r="V71" i="22"/>
  <c r="W71" i="22"/>
  <c r="X71" i="22"/>
  <c r="Y71" i="22"/>
  <c r="Z71" i="22"/>
  <c r="AA71" i="22"/>
  <c r="AB71" i="22"/>
  <c r="U41" i="22"/>
  <c r="V41" i="22"/>
  <c r="W41" i="22"/>
  <c r="X41" i="22"/>
  <c r="Y41" i="22"/>
  <c r="Z41" i="22"/>
  <c r="AA41" i="22"/>
  <c r="AB41" i="22"/>
  <c r="U42" i="22"/>
  <c r="V42" i="22"/>
  <c r="W42" i="22"/>
  <c r="X42" i="22"/>
  <c r="Y42" i="22"/>
  <c r="Z42" i="22"/>
  <c r="AA42" i="22"/>
  <c r="AB42" i="22"/>
  <c r="U43" i="22"/>
  <c r="V43" i="22"/>
  <c r="W43" i="22"/>
  <c r="X43" i="22"/>
  <c r="Y43" i="22"/>
  <c r="Z43" i="22"/>
  <c r="AA43" i="22"/>
  <c r="AB43" i="22"/>
  <c r="U44" i="22"/>
  <c r="V44" i="22"/>
  <c r="W44" i="22"/>
  <c r="X44" i="22"/>
  <c r="Y44" i="22"/>
  <c r="Z44" i="22"/>
  <c r="AA44" i="22"/>
  <c r="AB44" i="22"/>
  <c r="U45" i="22"/>
  <c r="V45" i="22"/>
  <c r="W45" i="22"/>
  <c r="X45" i="22"/>
  <c r="Y45" i="22"/>
  <c r="Z45" i="22"/>
  <c r="AA45" i="22"/>
  <c r="AB45" i="22"/>
  <c r="U46" i="22"/>
  <c r="V46" i="22"/>
  <c r="W46" i="22"/>
  <c r="X46" i="22"/>
  <c r="Y46" i="22"/>
  <c r="Z46" i="22"/>
  <c r="AA46" i="22"/>
  <c r="AB46" i="22"/>
  <c r="U47" i="22"/>
  <c r="V47" i="22"/>
  <c r="W47" i="22"/>
  <c r="X47" i="22"/>
  <c r="Y47" i="22"/>
  <c r="Z47" i="22"/>
  <c r="AA47" i="22"/>
  <c r="AB47" i="22"/>
  <c r="U48" i="22"/>
  <c r="V48" i="22"/>
  <c r="W48" i="22"/>
  <c r="X48" i="22"/>
  <c r="Y48" i="22"/>
  <c r="Z48" i="22"/>
  <c r="AA48" i="22"/>
  <c r="AB48" i="22"/>
  <c r="U49" i="22"/>
  <c r="V49" i="22"/>
  <c r="W49" i="22"/>
  <c r="X49" i="22"/>
  <c r="Y49" i="22"/>
  <c r="Z49" i="22"/>
  <c r="AA49" i="22"/>
  <c r="AB49" i="22"/>
  <c r="U50" i="22"/>
  <c r="V50" i="22"/>
  <c r="W50" i="22"/>
  <c r="X50" i="22"/>
  <c r="Y50" i="22"/>
  <c r="Z50" i="22"/>
  <c r="AA50" i="22"/>
  <c r="AB50" i="22"/>
  <c r="U51" i="22"/>
  <c r="V51" i="22"/>
  <c r="W51" i="22"/>
  <c r="X51" i="22"/>
  <c r="Y51" i="22"/>
  <c r="Z51" i="22"/>
  <c r="AA51" i="22"/>
  <c r="AB51" i="22"/>
  <c r="U52" i="22"/>
  <c r="V52" i="22"/>
  <c r="W52" i="22"/>
  <c r="X52" i="22"/>
  <c r="Y52" i="22"/>
  <c r="Z52" i="22"/>
  <c r="AA52" i="22"/>
  <c r="AB52" i="22"/>
  <c r="U53" i="22"/>
  <c r="V53" i="22"/>
  <c r="W53" i="22"/>
  <c r="X53" i="22"/>
  <c r="Y53" i="22"/>
  <c r="Z53" i="22"/>
  <c r="AA53" i="22"/>
  <c r="AB53" i="22"/>
  <c r="U54" i="22"/>
  <c r="V54" i="22"/>
  <c r="W54" i="22"/>
  <c r="X54" i="22"/>
  <c r="Y54" i="22"/>
  <c r="Z54" i="22"/>
  <c r="AA54" i="22"/>
  <c r="AB54" i="22"/>
  <c r="U55" i="22"/>
  <c r="V55" i="22"/>
  <c r="W55" i="22"/>
  <c r="X55" i="22"/>
  <c r="Y55" i="22"/>
  <c r="Z55" i="22"/>
  <c r="AA55" i="22"/>
  <c r="AB55" i="22"/>
  <c r="U56" i="22"/>
  <c r="V56" i="22"/>
  <c r="W56" i="22"/>
  <c r="X56" i="22"/>
  <c r="Y56" i="22"/>
  <c r="Z56" i="22"/>
  <c r="AA56" i="22"/>
  <c r="AB56" i="22"/>
  <c r="U57" i="22"/>
  <c r="V57" i="22"/>
  <c r="W57" i="22"/>
  <c r="X57" i="22"/>
  <c r="Y57" i="22"/>
  <c r="Z57" i="22"/>
  <c r="AA57" i="22"/>
  <c r="AB57" i="22"/>
  <c r="U58" i="22"/>
  <c r="V58" i="22"/>
  <c r="W58" i="22"/>
  <c r="X58" i="22"/>
  <c r="Y58" i="22"/>
  <c r="Z58" i="22"/>
  <c r="AA58" i="22"/>
  <c r="AB58" i="22"/>
  <c r="U59" i="22"/>
  <c r="V59" i="22"/>
  <c r="W59" i="22"/>
  <c r="X59" i="22"/>
  <c r="Y59" i="22"/>
  <c r="Z59" i="22"/>
  <c r="AA59" i="22"/>
  <c r="AB59" i="22"/>
  <c r="U60" i="22"/>
  <c r="V60" i="22"/>
  <c r="W60" i="22"/>
  <c r="X60" i="22"/>
  <c r="Y60" i="22"/>
  <c r="Z60" i="22"/>
  <c r="AA60" i="22"/>
  <c r="AB60" i="22"/>
  <c r="U61" i="22"/>
  <c r="V61" i="22"/>
  <c r="W61" i="22"/>
  <c r="X61" i="22"/>
  <c r="Y61" i="22"/>
  <c r="Z61" i="22"/>
  <c r="AA61" i="22"/>
  <c r="AB61" i="22"/>
  <c r="U62" i="22"/>
  <c r="V62" i="22"/>
  <c r="W62" i="22"/>
  <c r="X62" i="22"/>
  <c r="Y62" i="22"/>
  <c r="Z62" i="22"/>
  <c r="AA62" i="22"/>
  <c r="AB62" i="22"/>
  <c r="U63" i="22"/>
  <c r="V63" i="22"/>
  <c r="W63" i="22"/>
  <c r="X63" i="22"/>
  <c r="Y63" i="22"/>
  <c r="Z63" i="22"/>
  <c r="AA63" i="22"/>
  <c r="AB63" i="22"/>
  <c r="U64" i="22"/>
  <c r="V64" i="22"/>
  <c r="W64" i="22"/>
  <c r="X64" i="22"/>
  <c r="Y64" i="22"/>
  <c r="Z64" i="22"/>
  <c r="AA64" i="22"/>
  <c r="AB64" i="22"/>
  <c r="AA66" i="22"/>
  <c r="AB66" i="22"/>
  <c r="U67" i="22"/>
  <c r="V67" i="22"/>
  <c r="W67" i="22"/>
  <c r="X67" i="22"/>
  <c r="Y67" i="22"/>
  <c r="Z67" i="22"/>
  <c r="AA67" i="22"/>
  <c r="AB67" i="22"/>
  <c r="AC40" i="22"/>
  <c r="V40" i="22"/>
  <c r="W40" i="22"/>
  <c r="X40" i="22"/>
  <c r="Y40" i="22"/>
  <c r="Z40" i="22"/>
  <c r="AA40" i="22"/>
  <c r="AB40" i="22"/>
  <c r="AC10" i="22"/>
  <c r="AC41" i="22" s="1"/>
  <c r="AC11" i="22"/>
  <c r="AC42" i="22" s="1"/>
  <c r="AC12" i="22"/>
  <c r="AC13" i="22"/>
  <c r="AC14" i="22"/>
  <c r="AC45" i="22" s="1"/>
  <c r="AC15" i="22"/>
  <c r="AC46" i="22" s="1"/>
  <c r="AC16" i="22"/>
  <c r="AC17" i="22"/>
  <c r="AC18" i="22"/>
  <c r="AC49" i="22" s="1"/>
  <c r="AC19" i="22"/>
  <c r="AC50" i="22" s="1"/>
  <c r="AC20" i="22"/>
  <c r="AC21" i="22"/>
  <c r="AC22" i="22"/>
  <c r="AC53" i="22" s="1"/>
  <c r="AC23" i="22"/>
  <c r="AC54" i="22" s="1"/>
  <c r="AC24" i="22"/>
  <c r="AC25" i="22"/>
  <c r="AC26" i="22"/>
  <c r="AC57" i="22" s="1"/>
  <c r="AC27" i="22"/>
  <c r="AC58" i="22" s="1"/>
  <c r="AC28" i="22"/>
  <c r="AC29" i="22"/>
  <c r="AC30" i="22"/>
  <c r="AC61" i="22" s="1"/>
  <c r="AC31" i="22"/>
  <c r="AC62" i="22" s="1"/>
  <c r="AC32" i="22"/>
  <c r="AC33" i="22"/>
  <c r="AC36" i="22"/>
  <c r="AC67" i="22" s="1"/>
  <c r="AC9" i="22"/>
  <c r="Y34" i="22"/>
  <c r="Z34" i="22"/>
  <c r="AA34" i="22"/>
  <c r="AB34" i="22"/>
  <c r="Y35" i="22"/>
  <c r="Z35" i="22"/>
  <c r="AA97" i="22" s="1"/>
  <c r="AA35" i="22"/>
  <c r="AB97" i="22" s="1"/>
  <c r="AB35" i="22"/>
  <c r="AC72" i="3"/>
  <c r="AC73" i="3"/>
  <c r="AC74" i="3"/>
  <c r="AC76" i="3"/>
  <c r="AC78" i="3"/>
  <c r="AC81" i="3"/>
  <c r="AC83" i="3"/>
  <c r="AC85" i="3"/>
  <c r="AC86" i="3"/>
  <c r="AC87" i="3"/>
  <c r="AC88" i="3"/>
  <c r="AC93" i="3"/>
  <c r="AC94" i="3"/>
  <c r="AC95" i="3"/>
  <c r="AC98" i="3"/>
  <c r="AC71" i="3"/>
  <c r="V72" i="3"/>
  <c r="W72" i="3"/>
  <c r="X72" i="3"/>
  <c r="Y72" i="3"/>
  <c r="Z72" i="3"/>
  <c r="AA72" i="3"/>
  <c r="AB72" i="3"/>
  <c r="V73" i="3"/>
  <c r="W73" i="3"/>
  <c r="X73" i="3"/>
  <c r="Y73" i="3"/>
  <c r="Z73" i="3"/>
  <c r="AA73" i="3"/>
  <c r="AB73" i="3"/>
  <c r="V74" i="3"/>
  <c r="W74" i="3"/>
  <c r="X74" i="3"/>
  <c r="Y74" i="3"/>
  <c r="Z74" i="3"/>
  <c r="AA74" i="3"/>
  <c r="AB74" i="3"/>
  <c r="V75" i="3"/>
  <c r="W75" i="3"/>
  <c r="X75" i="3"/>
  <c r="Y75" i="3"/>
  <c r="Z75" i="3"/>
  <c r="AA75" i="3"/>
  <c r="AB75" i="3"/>
  <c r="V76" i="3"/>
  <c r="W76" i="3"/>
  <c r="X76" i="3"/>
  <c r="Y76" i="3"/>
  <c r="Z76" i="3"/>
  <c r="AA76" i="3"/>
  <c r="AB76" i="3"/>
  <c r="V77" i="3"/>
  <c r="W77" i="3"/>
  <c r="X77" i="3"/>
  <c r="Y77" i="3"/>
  <c r="Z77" i="3"/>
  <c r="AA77" i="3"/>
  <c r="AB77" i="3"/>
  <c r="V78" i="3"/>
  <c r="W78" i="3"/>
  <c r="X78" i="3"/>
  <c r="Y78" i="3"/>
  <c r="Z78" i="3"/>
  <c r="AA78" i="3"/>
  <c r="AB78" i="3"/>
  <c r="V79" i="3"/>
  <c r="W79" i="3"/>
  <c r="X79" i="3"/>
  <c r="Y79" i="3"/>
  <c r="Z79" i="3"/>
  <c r="AA79" i="3"/>
  <c r="AB79" i="3"/>
  <c r="V80" i="3"/>
  <c r="W80" i="3"/>
  <c r="X80" i="3"/>
  <c r="Y80" i="3"/>
  <c r="Z80" i="3"/>
  <c r="AA80" i="3"/>
  <c r="AB80" i="3"/>
  <c r="V81" i="3"/>
  <c r="W81" i="3"/>
  <c r="X81" i="3"/>
  <c r="Y81" i="3"/>
  <c r="Z81" i="3"/>
  <c r="AA81" i="3"/>
  <c r="AB81" i="3"/>
  <c r="V82" i="3"/>
  <c r="W82" i="3"/>
  <c r="X82" i="3"/>
  <c r="Y82" i="3"/>
  <c r="Z82" i="3"/>
  <c r="AA82" i="3"/>
  <c r="AB82" i="3"/>
  <c r="V83" i="3"/>
  <c r="W83" i="3"/>
  <c r="X83" i="3"/>
  <c r="Y83" i="3"/>
  <c r="Z83" i="3"/>
  <c r="AA83" i="3"/>
  <c r="AB83" i="3"/>
  <c r="V84" i="3"/>
  <c r="W84" i="3"/>
  <c r="X84" i="3"/>
  <c r="Y84" i="3"/>
  <c r="Z84" i="3"/>
  <c r="AA84" i="3"/>
  <c r="AB84" i="3"/>
  <c r="V85" i="3"/>
  <c r="W85" i="3"/>
  <c r="X85" i="3"/>
  <c r="Y85" i="3"/>
  <c r="Z85" i="3"/>
  <c r="AA85" i="3"/>
  <c r="AB85" i="3"/>
  <c r="V86" i="3"/>
  <c r="W86" i="3"/>
  <c r="X86" i="3"/>
  <c r="Y86" i="3"/>
  <c r="Z86" i="3"/>
  <c r="AA86" i="3"/>
  <c r="AB86" i="3"/>
  <c r="V87" i="3"/>
  <c r="W87" i="3"/>
  <c r="X87" i="3"/>
  <c r="Y87" i="3"/>
  <c r="Z87" i="3"/>
  <c r="AA87" i="3"/>
  <c r="AB87" i="3"/>
  <c r="V88" i="3"/>
  <c r="W88" i="3"/>
  <c r="X88" i="3"/>
  <c r="Y88" i="3"/>
  <c r="Z88" i="3"/>
  <c r="AA88" i="3"/>
  <c r="AB88" i="3"/>
  <c r="V89" i="3"/>
  <c r="W89" i="3"/>
  <c r="X89" i="3"/>
  <c r="Y89" i="3"/>
  <c r="Z89" i="3"/>
  <c r="AA89" i="3"/>
  <c r="AB89" i="3"/>
  <c r="V90" i="3"/>
  <c r="W90" i="3"/>
  <c r="X90" i="3"/>
  <c r="Y90" i="3"/>
  <c r="Z90" i="3"/>
  <c r="AA90" i="3"/>
  <c r="AB90" i="3"/>
  <c r="V91" i="3"/>
  <c r="W91" i="3"/>
  <c r="X91" i="3"/>
  <c r="Y91" i="3"/>
  <c r="Z91" i="3"/>
  <c r="AA91" i="3"/>
  <c r="AB91" i="3"/>
  <c r="V92" i="3"/>
  <c r="W92" i="3"/>
  <c r="X92" i="3"/>
  <c r="Y92" i="3"/>
  <c r="Z92" i="3"/>
  <c r="AA92" i="3"/>
  <c r="AB92" i="3"/>
  <c r="V93" i="3"/>
  <c r="W93" i="3"/>
  <c r="X93" i="3"/>
  <c r="Y93" i="3"/>
  <c r="Z93" i="3"/>
  <c r="AA93" i="3"/>
  <c r="AB93" i="3"/>
  <c r="V94" i="3"/>
  <c r="W94" i="3"/>
  <c r="X94" i="3"/>
  <c r="Y94" i="3"/>
  <c r="Z94" i="3"/>
  <c r="AA94" i="3"/>
  <c r="AB94" i="3"/>
  <c r="V95" i="3"/>
  <c r="W95" i="3"/>
  <c r="X95" i="3"/>
  <c r="Y95" i="3"/>
  <c r="Z95" i="3"/>
  <c r="AA95" i="3"/>
  <c r="AB95" i="3"/>
  <c r="V98" i="3"/>
  <c r="W98" i="3"/>
  <c r="X98" i="3"/>
  <c r="Y98" i="3"/>
  <c r="Z98" i="3"/>
  <c r="AA98" i="3"/>
  <c r="AB98" i="3"/>
  <c r="W71" i="3"/>
  <c r="X71" i="3"/>
  <c r="Y71" i="3"/>
  <c r="Z71" i="3"/>
  <c r="AA71" i="3"/>
  <c r="AB71" i="3"/>
  <c r="V41" i="3"/>
  <c r="W41" i="3"/>
  <c r="X41" i="3"/>
  <c r="Y41" i="3"/>
  <c r="Z41" i="3"/>
  <c r="AA41" i="3"/>
  <c r="AB41" i="3"/>
  <c r="V42" i="3"/>
  <c r="W42" i="3"/>
  <c r="X42" i="3"/>
  <c r="Y42" i="3"/>
  <c r="Z42" i="3"/>
  <c r="AA42" i="3"/>
  <c r="AB42" i="3"/>
  <c r="V43" i="3"/>
  <c r="W43" i="3"/>
  <c r="X43" i="3"/>
  <c r="Y43" i="3"/>
  <c r="Z43" i="3"/>
  <c r="AA43" i="3"/>
  <c r="AB43" i="3"/>
  <c r="V44" i="3"/>
  <c r="W44" i="3"/>
  <c r="X44" i="3"/>
  <c r="Y44" i="3"/>
  <c r="Z44" i="3"/>
  <c r="AA44" i="3"/>
  <c r="AB44" i="3"/>
  <c r="V45" i="3"/>
  <c r="W45" i="3"/>
  <c r="X45" i="3"/>
  <c r="Y45" i="3"/>
  <c r="Z45" i="3"/>
  <c r="AA45" i="3"/>
  <c r="AB45" i="3"/>
  <c r="V46" i="3"/>
  <c r="W46" i="3"/>
  <c r="X46" i="3"/>
  <c r="Y46" i="3"/>
  <c r="Z46" i="3"/>
  <c r="AA46" i="3"/>
  <c r="AB46" i="3"/>
  <c r="V47" i="3"/>
  <c r="W47" i="3"/>
  <c r="X47" i="3"/>
  <c r="Y47" i="3"/>
  <c r="Z47" i="3"/>
  <c r="AA47" i="3"/>
  <c r="AB47" i="3"/>
  <c r="V48" i="3"/>
  <c r="W48" i="3"/>
  <c r="X48" i="3"/>
  <c r="Y48" i="3"/>
  <c r="Z48" i="3"/>
  <c r="AA48" i="3"/>
  <c r="AB48" i="3"/>
  <c r="V49" i="3"/>
  <c r="W49" i="3"/>
  <c r="X49" i="3"/>
  <c r="Y49" i="3"/>
  <c r="Z49" i="3"/>
  <c r="AA49" i="3"/>
  <c r="AB49" i="3"/>
  <c r="V50" i="3"/>
  <c r="W50" i="3"/>
  <c r="X50" i="3"/>
  <c r="Y50" i="3"/>
  <c r="Z50" i="3"/>
  <c r="AA50" i="3"/>
  <c r="AB50" i="3"/>
  <c r="V51" i="3"/>
  <c r="W51" i="3"/>
  <c r="X51" i="3"/>
  <c r="Y51" i="3"/>
  <c r="Z51" i="3"/>
  <c r="AA51" i="3"/>
  <c r="AB51" i="3"/>
  <c r="V52" i="3"/>
  <c r="W52" i="3"/>
  <c r="X52" i="3"/>
  <c r="Y52" i="3"/>
  <c r="Z52" i="3"/>
  <c r="AA52" i="3"/>
  <c r="AB52" i="3"/>
  <c r="V53" i="3"/>
  <c r="W53" i="3"/>
  <c r="X53" i="3"/>
  <c r="Y53" i="3"/>
  <c r="Z53" i="3"/>
  <c r="AA53" i="3"/>
  <c r="AB53" i="3"/>
  <c r="V54" i="3"/>
  <c r="W54" i="3"/>
  <c r="X54" i="3"/>
  <c r="Y54" i="3"/>
  <c r="Z54" i="3"/>
  <c r="AA54" i="3"/>
  <c r="AB54" i="3"/>
  <c r="V55" i="3"/>
  <c r="W55" i="3"/>
  <c r="X55" i="3"/>
  <c r="Y55" i="3"/>
  <c r="Z55" i="3"/>
  <c r="AA55" i="3"/>
  <c r="AB55" i="3"/>
  <c r="V56" i="3"/>
  <c r="W56" i="3"/>
  <c r="X56" i="3"/>
  <c r="Y56" i="3"/>
  <c r="Z56" i="3"/>
  <c r="AA56" i="3"/>
  <c r="AB56" i="3"/>
  <c r="V57" i="3"/>
  <c r="W57" i="3"/>
  <c r="X57" i="3"/>
  <c r="Y57" i="3"/>
  <c r="Z57" i="3"/>
  <c r="AA57" i="3"/>
  <c r="AB57" i="3"/>
  <c r="V58" i="3"/>
  <c r="W58" i="3"/>
  <c r="X58" i="3"/>
  <c r="Y58" i="3"/>
  <c r="Z58" i="3"/>
  <c r="AA58" i="3"/>
  <c r="AB58" i="3"/>
  <c r="V59" i="3"/>
  <c r="W59" i="3"/>
  <c r="X59" i="3"/>
  <c r="Y59" i="3"/>
  <c r="Z59" i="3"/>
  <c r="AA59" i="3"/>
  <c r="AB59" i="3"/>
  <c r="V60" i="3"/>
  <c r="W60" i="3"/>
  <c r="X60" i="3"/>
  <c r="Y60" i="3"/>
  <c r="Z60" i="3"/>
  <c r="AA60" i="3"/>
  <c r="AB60" i="3"/>
  <c r="AC60" i="3"/>
  <c r="V61" i="3"/>
  <c r="W61" i="3"/>
  <c r="X61" i="3"/>
  <c r="Y61" i="3"/>
  <c r="Z61" i="3"/>
  <c r="AA61" i="3"/>
  <c r="AB61" i="3"/>
  <c r="V62" i="3"/>
  <c r="W62" i="3"/>
  <c r="X62" i="3"/>
  <c r="Y62" i="3"/>
  <c r="Z62" i="3"/>
  <c r="AA62" i="3"/>
  <c r="AB62" i="3"/>
  <c r="V63" i="3"/>
  <c r="W63" i="3"/>
  <c r="X63" i="3"/>
  <c r="Y63" i="3"/>
  <c r="Z63" i="3"/>
  <c r="AA63" i="3"/>
  <c r="AB63" i="3"/>
  <c r="AC63" i="3"/>
  <c r="V64" i="3"/>
  <c r="W64" i="3"/>
  <c r="X64" i="3"/>
  <c r="Y64" i="3"/>
  <c r="Z64" i="3"/>
  <c r="AA64" i="3"/>
  <c r="AB64" i="3"/>
  <c r="AC64" i="3"/>
  <c r="V67" i="3"/>
  <c r="W67" i="3"/>
  <c r="X67" i="3"/>
  <c r="Y67" i="3"/>
  <c r="Z67" i="3"/>
  <c r="AA67" i="3"/>
  <c r="AB67" i="3"/>
  <c r="AC67" i="3"/>
  <c r="W40" i="3"/>
  <c r="X40" i="3"/>
  <c r="Y40" i="3"/>
  <c r="Z40" i="3"/>
  <c r="AA40" i="3"/>
  <c r="AB40" i="3"/>
  <c r="AC10" i="3"/>
  <c r="AC41" i="3" s="1"/>
  <c r="AC11" i="3"/>
  <c r="AC42" i="3" s="1"/>
  <c r="AC12" i="3"/>
  <c r="AC43" i="3" s="1"/>
  <c r="AC13" i="3"/>
  <c r="AC44" i="3" s="1"/>
  <c r="AC14" i="3"/>
  <c r="AC45" i="3" s="1"/>
  <c r="AC15" i="3"/>
  <c r="AC46" i="3" s="1"/>
  <c r="AC16" i="3"/>
  <c r="AC47" i="3" s="1"/>
  <c r="AC17" i="3"/>
  <c r="AC48" i="3" s="1"/>
  <c r="AC18" i="3"/>
  <c r="AC49" i="3" s="1"/>
  <c r="AC19" i="3"/>
  <c r="AC50" i="3" s="1"/>
  <c r="AC20" i="3"/>
  <c r="AC51" i="3" s="1"/>
  <c r="AC21" i="3"/>
  <c r="AC52" i="3" s="1"/>
  <c r="AC22" i="3"/>
  <c r="AC53" i="3" s="1"/>
  <c r="AC23" i="3"/>
  <c r="AC54" i="3" s="1"/>
  <c r="AC24" i="3"/>
  <c r="AC55" i="3" s="1"/>
  <c r="AC25" i="3"/>
  <c r="AC56" i="3" s="1"/>
  <c r="AC26" i="3"/>
  <c r="AC57" i="3" s="1"/>
  <c r="AC27" i="3"/>
  <c r="AC58" i="3" s="1"/>
  <c r="AC28" i="3"/>
  <c r="AC29" i="3"/>
  <c r="AC30" i="3"/>
  <c r="AC61" i="3" s="1"/>
  <c r="AC31" i="3"/>
  <c r="AC62" i="3" s="1"/>
  <c r="AC32" i="3"/>
  <c r="AC33" i="3"/>
  <c r="AC36" i="3"/>
  <c r="AC59" i="3" s="1"/>
  <c r="AC9" i="3"/>
  <c r="AC40" i="3" s="1"/>
  <c r="Z34" i="3"/>
  <c r="Z65" i="3" s="1"/>
  <c r="AA34" i="3"/>
  <c r="AA65" i="3" s="1"/>
  <c r="AB34" i="3"/>
  <c r="AB35" i="3" s="1"/>
  <c r="AA35" i="3"/>
  <c r="AA66" i="3" s="1"/>
  <c r="AC71" i="9"/>
  <c r="R72" i="9"/>
  <c r="S72" i="9"/>
  <c r="T72" i="9"/>
  <c r="U72" i="9"/>
  <c r="V72" i="9"/>
  <c r="W72" i="9"/>
  <c r="X72" i="9"/>
  <c r="Y72" i="9"/>
  <c r="Z72" i="9"/>
  <c r="AA72" i="9"/>
  <c r="AB72" i="9"/>
  <c r="R73" i="9"/>
  <c r="S73" i="9"/>
  <c r="T73" i="9"/>
  <c r="U73" i="9"/>
  <c r="V73" i="9"/>
  <c r="W73" i="9"/>
  <c r="X73" i="9"/>
  <c r="Y73" i="9"/>
  <c r="Z73" i="9"/>
  <c r="AA73" i="9"/>
  <c r="AB73" i="9"/>
  <c r="R74" i="9"/>
  <c r="S74" i="9"/>
  <c r="T74" i="9"/>
  <c r="U74" i="9"/>
  <c r="V74" i="9"/>
  <c r="W74" i="9"/>
  <c r="X74" i="9"/>
  <c r="Y74" i="9"/>
  <c r="Z74" i="9"/>
  <c r="AA74" i="9"/>
  <c r="AB74" i="9"/>
  <c r="R75" i="9"/>
  <c r="S75" i="9"/>
  <c r="T75" i="9"/>
  <c r="U75" i="9"/>
  <c r="V75" i="9"/>
  <c r="W75" i="9"/>
  <c r="X75" i="9"/>
  <c r="Y75" i="9"/>
  <c r="Z75" i="9"/>
  <c r="AA75" i="9"/>
  <c r="AB75" i="9"/>
  <c r="R76" i="9"/>
  <c r="S76" i="9"/>
  <c r="T76" i="9"/>
  <c r="U76" i="9"/>
  <c r="V76" i="9"/>
  <c r="W76" i="9"/>
  <c r="X76" i="9"/>
  <c r="Y76" i="9"/>
  <c r="Z76" i="9"/>
  <c r="AA76" i="9"/>
  <c r="AB76" i="9"/>
  <c r="R77" i="9"/>
  <c r="S77" i="9"/>
  <c r="T77" i="9"/>
  <c r="U77" i="9"/>
  <c r="V77" i="9"/>
  <c r="W77" i="9"/>
  <c r="X77" i="9"/>
  <c r="Y77" i="9"/>
  <c r="Z77" i="9"/>
  <c r="AA77" i="9"/>
  <c r="AB77" i="9"/>
  <c r="R78" i="9"/>
  <c r="S78" i="9"/>
  <c r="T78" i="9"/>
  <c r="U78" i="9"/>
  <c r="V78" i="9"/>
  <c r="W78" i="9"/>
  <c r="X78" i="9"/>
  <c r="Y78" i="9"/>
  <c r="Z78" i="9"/>
  <c r="AA78" i="9"/>
  <c r="AB78" i="9"/>
  <c r="R79" i="9"/>
  <c r="S79" i="9"/>
  <c r="T79" i="9"/>
  <c r="U79" i="9"/>
  <c r="V79" i="9"/>
  <c r="W79" i="9"/>
  <c r="X79" i="9"/>
  <c r="Y79" i="9"/>
  <c r="Z79" i="9"/>
  <c r="AA79" i="9"/>
  <c r="AB79" i="9"/>
  <c r="R80" i="9"/>
  <c r="S80" i="9"/>
  <c r="T80" i="9"/>
  <c r="U80" i="9"/>
  <c r="V80" i="9"/>
  <c r="W80" i="9"/>
  <c r="X80" i="9"/>
  <c r="Y80" i="9"/>
  <c r="Z80" i="9"/>
  <c r="AA80" i="9"/>
  <c r="AB80" i="9"/>
  <c r="R81" i="9"/>
  <c r="S81" i="9"/>
  <c r="T81" i="9"/>
  <c r="U81" i="9"/>
  <c r="V81" i="9"/>
  <c r="W81" i="9"/>
  <c r="X81" i="9"/>
  <c r="Y81" i="9"/>
  <c r="Z81" i="9"/>
  <c r="AA81" i="9"/>
  <c r="AB81" i="9"/>
  <c r="R82" i="9"/>
  <c r="S82" i="9"/>
  <c r="T82" i="9"/>
  <c r="U82" i="9"/>
  <c r="V82" i="9"/>
  <c r="W82" i="9"/>
  <c r="X82" i="9"/>
  <c r="Y82" i="9"/>
  <c r="Z82" i="9"/>
  <c r="AA82" i="9"/>
  <c r="AB82" i="9"/>
  <c r="R83" i="9"/>
  <c r="S83" i="9"/>
  <c r="T83" i="9"/>
  <c r="U83" i="9"/>
  <c r="V83" i="9"/>
  <c r="W83" i="9"/>
  <c r="X83" i="9"/>
  <c r="Y83" i="9"/>
  <c r="Z83" i="9"/>
  <c r="AA83" i="9"/>
  <c r="AB83" i="9"/>
  <c r="R84" i="9"/>
  <c r="S84" i="9"/>
  <c r="T84" i="9"/>
  <c r="U84" i="9"/>
  <c r="V84" i="9"/>
  <c r="W84" i="9"/>
  <c r="X84" i="9"/>
  <c r="Y84" i="9"/>
  <c r="Z84" i="9"/>
  <c r="AA84" i="9"/>
  <c r="AB84" i="9"/>
  <c r="R85" i="9"/>
  <c r="S85" i="9"/>
  <c r="T85" i="9"/>
  <c r="U85" i="9"/>
  <c r="V85" i="9"/>
  <c r="W85" i="9"/>
  <c r="X85" i="9"/>
  <c r="Y85" i="9"/>
  <c r="Z85" i="9"/>
  <c r="AA85" i="9"/>
  <c r="AB85" i="9"/>
  <c r="R86" i="9"/>
  <c r="S86" i="9"/>
  <c r="T86" i="9"/>
  <c r="U86" i="9"/>
  <c r="V86" i="9"/>
  <c r="W86" i="9"/>
  <c r="X86" i="9"/>
  <c r="Y86" i="9"/>
  <c r="Z86" i="9"/>
  <c r="AA86" i="9"/>
  <c r="AB86" i="9"/>
  <c r="R87" i="9"/>
  <c r="S87" i="9"/>
  <c r="T87" i="9"/>
  <c r="U87" i="9"/>
  <c r="V87" i="9"/>
  <c r="W87" i="9"/>
  <c r="X87" i="9"/>
  <c r="Y87" i="9"/>
  <c r="Z87" i="9"/>
  <c r="AA87" i="9"/>
  <c r="AB87" i="9"/>
  <c r="R88" i="9"/>
  <c r="S88" i="9"/>
  <c r="T88" i="9"/>
  <c r="U88" i="9"/>
  <c r="V88" i="9"/>
  <c r="W88" i="9"/>
  <c r="X88" i="9"/>
  <c r="Y88" i="9"/>
  <c r="Z88" i="9"/>
  <c r="AA88" i="9"/>
  <c r="AB88" i="9"/>
  <c r="R89" i="9"/>
  <c r="S89" i="9"/>
  <c r="T89" i="9"/>
  <c r="U89" i="9"/>
  <c r="V89" i="9"/>
  <c r="W89" i="9"/>
  <c r="X89" i="9"/>
  <c r="Y89" i="9"/>
  <c r="Z89" i="9"/>
  <c r="AA89" i="9"/>
  <c r="AB89" i="9"/>
  <c r="R90" i="9"/>
  <c r="S90" i="9"/>
  <c r="T90" i="9"/>
  <c r="U90" i="9"/>
  <c r="V90" i="9"/>
  <c r="W90" i="9"/>
  <c r="X90" i="9"/>
  <c r="Y90" i="9"/>
  <c r="Z90" i="9"/>
  <c r="AA90" i="9"/>
  <c r="AB90" i="9"/>
  <c r="R91" i="9"/>
  <c r="S91" i="9"/>
  <c r="T91" i="9"/>
  <c r="U91" i="9"/>
  <c r="V91" i="9"/>
  <c r="W91" i="9"/>
  <c r="X91" i="9"/>
  <c r="Y91" i="9"/>
  <c r="Z91" i="9"/>
  <c r="AA91" i="9"/>
  <c r="AB91" i="9"/>
  <c r="R92" i="9"/>
  <c r="S92" i="9"/>
  <c r="T92" i="9"/>
  <c r="U92" i="9"/>
  <c r="V92" i="9"/>
  <c r="W92" i="9"/>
  <c r="X92" i="9"/>
  <c r="Y92" i="9"/>
  <c r="Z92" i="9"/>
  <c r="AA92" i="9"/>
  <c r="AB92" i="9"/>
  <c r="R93" i="9"/>
  <c r="S93" i="9"/>
  <c r="T93" i="9"/>
  <c r="U93" i="9"/>
  <c r="V93" i="9"/>
  <c r="W93" i="9"/>
  <c r="X93" i="9"/>
  <c r="Y93" i="9"/>
  <c r="Z93" i="9"/>
  <c r="AA93" i="9"/>
  <c r="AB93" i="9"/>
  <c r="R94" i="9"/>
  <c r="S94" i="9"/>
  <c r="T94" i="9"/>
  <c r="U94" i="9"/>
  <c r="V94" i="9"/>
  <c r="W94" i="9"/>
  <c r="X94" i="9"/>
  <c r="Y94" i="9"/>
  <c r="Z94" i="9"/>
  <c r="AA94" i="9"/>
  <c r="AB94" i="9"/>
  <c r="R95" i="9"/>
  <c r="S95" i="9"/>
  <c r="T95" i="9"/>
  <c r="U95" i="9"/>
  <c r="V95" i="9"/>
  <c r="W95" i="9"/>
  <c r="X95" i="9"/>
  <c r="Y95" i="9"/>
  <c r="Z95" i="9"/>
  <c r="AA95" i="9"/>
  <c r="AB95" i="9"/>
  <c r="R98" i="9"/>
  <c r="S98" i="9"/>
  <c r="T98" i="9"/>
  <c r="U98" i="9"/>
  <c r="V98" i="9"/>
  <c r="W98" i="9"/>
  <c r="X98" i="9"/>
  <c r="Y98" i="9"/>
  <c r="Z98" i="9"/>
  <c r="AA98" i="9"/>
  <c r="AB98" i="9"/>
  <c r="S71" i="9"/>
  <c r="T71" i="9"/>
  <c r="U71" i="9"/>
  <c r="V71" i="9"/>
  <c r="W71" i="9"/>
  <c r="X71" i="9"/>
  <c r="Y71" i="9"/>
  <c r="Z71" i="9"/>
  <c r="AA71" i="9"/>
  <c r="AB71" i="9"/>
  <c r="T41" i="9"/>
  <c r="U41" i="9"/>
  <c r="V41" i="9"/>
  <c r="W41" i="9"/>
  <c r="X41" i="9"/>
  <c r="Y41" i="9"/>
  <c r="Z41" i="9"/>
  <c r="AA41" i="9"/>
  <c r="AB41" i="9"/>
  <c r="T42" i="9"/>
  <c r="U42" i="9"/>
  <c r="V42" i="9"/>
  <c r="W42" i="9"/>
  <c r="X42" i="9"/>
  <c r="Y42" i="9"/>
  <c r="Z42" i="9"/>
  <c r="AA42" i="9"/>
  <c r="AB42" i="9"/>
  <c r="T43" i="9"/>
  <c r="U43" i="9"/>
  <c r="V43" i="9"/>
  <c r="W43" i="9"/>
  <c r="X43" i="9"/>
  <c r="Y43" i="9"/>
  <c r="Z43" i="9"/>
  <c r="AA43" i="9"/>
  <c r="AB43" i="9"/>
  <c r="T44" i="9"/>
  <c r="U44" i="9"/>
  <c r="V44" i="9"/>
  <c r="W44" i="9"/>
  <c r="X44" i="9"/>
  <c r="Y44" i="9"/>
  <c r="Z44" i="9"/>
  <c r="AA44" i="9"/>
  <c r="AB44" i="9"/>
  <c r="T45" i="9"/>
  <c r="U45" i="9"/>
  <c r="V45" i="9"/>
  <c r="W45" i="9"/>
  <c r="X45" i="9"/>
  <c r="Y45" i="9"/>
  <c r="Z45" i="9"/>
  <c r="AA45" i="9"/>
  <c r="AB45" i="9"/>
  <c r="T46" i="9"/>
  <c r="U46" i="9"/>
  <c r="V46" i="9"/>
  <c r="W46" i="9"/>
  <c r="X46" i="9"/>
  <c r="Y46" i="9"/>
  <c r="Z46" i="9"/>
  <c r="AA46" i="9"/>
  <c r="AB46" i="9"/>
  <c r="T47" i="9"/>
  <c r="U47" i="9"/>
  <c r="V47" i="9"/>
  <c r="W47" i="9"/>
  <c r="X47" i="9"/>
  <c r="Y47" i="9"/>
  <c r="Z47" i="9"/>
  <c r="AA47" i="9"/>
  <c r="AB47" i="9"/>
  <c r="T48" i="9"/>
  <c r="U48" i="9"/>
  <c r="V48" i="9"/>
  <c r="W48" i="9"/>
  <c r="X48" i="9"/>
  <c r="Y48" i="9"/>
  <c r="Z48" i="9"/>
  <c r="AA48" i="9"/>
  <c r="AB48" i="9"/>
  <c r="T49" i="9"/>
  <c r="U49" i="9"/>
  <c r="V49" i="9"/>
  <c r="W49" i="9"/>
  <c r="X49" i="9"/>
  <c r="Y49" i="9"/>
  <c r="Z49" i="9"/>
  <c r="AA49" i="9"/>
  <c r="AB49" i="9"/>
  <c r="T50" i="9"/>
  <c r="U50" i="9"/>
  <c r="V50" i="9"/>
  <c r="W50" i="9"/>
  <c r="X50" i="9"/>
  <c r="Y50" i="9"/>
  <c r="Z50" i="9"/>
  <c r="AA50" i="9"/>
  <c r="AB50" i="9"/>
  <c r="T51" i="9"/>
  <c r="U51" i="9"/>
  <c r="V51" i="9"/>
  <c r="W51" i="9"/>
  <c r="X51" i="9"/>
  <c r="Y51" i="9"/>
  <c r="Z51" i="9"/>
  <c r="AA51" i="9"/>
  <c r="AB51" i="9"/>
  <c r="T52" i="9"/>
  <c r="U52" i="9"/>
  <c r="V52" i="9"/>
  <c r="W52" i="9"/>
  <c r="X52" i="9"/>
  <c r="Y52" i="9"/>
  <c r="Z52" i="9"/>
  <c r="AA52" i="9"/>
  <c r="AB52" i="9"/>
  <c r="T53" i="9"/>
  <c r="U53" i="9"/>
  <c r="V53" i="9"/>
  <c r="W53" i="9"/>
  <c r="X53" i="9"/>
  <c r="Y53" i="9"/>
  <c r="Z53" i="9"/>
  <c r="AA53" i="9"/>
  <c r="AB53" i="9"/>
  <c r="T54" i="9"/>
  <c r="U54" i="9"/>
  <c r="V54" i="9"/>
  <c r="W54" i="9"/>
  <c r="X54" i="9"/>
  <c r="Y54" i="9"/>
  <c r="Z54" i="9"/>
  <c r="AA54" i="9"/>
  <c r="AB54" i="9"/>
  <c r="T55" i="9"/>
  <c r="U55" i="9"/>
  <c r="V55" i="9"/>
  <c r="W55" i="9"/>
  <c r="X55" i="9"/>
  <c r="Y55" i="9"/>
  <c r="Z55" i="9"/>
  <c r="AA55" i="9"/>
  <c r="AB55" i="9"/>
  <c r="T56" i="9"/>
  <c r="U56" i="9"/>
  <c r="V56" i="9"/>
  <c r="W56" i="9"/>
  <c r="X56" i="9"/>
  <c r="Y56" i="9"/>
  <c r="Z56" i="9"/>
  <c r="AA56" i="9"/>
  <c r="AB56" i="9"/>
  <c r="T57" i="9"/>
  <c r="U57" i="9"/>
  <c r="V57" i="9"/>
  <c r="W57" i="9"/>
  <c r="X57" i="9"/>
  <c r="Y57" i="9"/>
  <c r="Z57" i="9"/>
  <c r="AA57" i="9"/>
  <c r="AB57" i="9"/>
  <c r="T58" i="9"/>
  <c r="U58" i="9"/>
  <c r="V58" i="9"/>
  <c r="W58" i="9"/>
  <c r="X58" i="9"/>
  <c r="Y58" i="9"/>
  <c r="Z58" i="9"/>
  <c r="AA58" i="9"/>
  <c r="AB58" i="9"/>
  <c r="T59" i="9"/>
  <c r="U59" i="9"/>
  <c r="V59" i="9"/>
  <c r="W59" i="9"/>
  <c r="X59" i="9"/>
  <c r="Y59" i="9"/>
  <c r="Z59" i="9"/>
  <c r="AA59" i="9"/>
  <c r="AB59" i="9"/>
  <c r="T60" i="9"/>
  <c r="U60" i="9"/>
  <c r="V60" i="9"/>
  <c r="W60" i="9"/>
  <c r="X60" i="9"/>
  <c r="Y60" i="9"/>
  <c r="Z60" i="9"/>
  <c r="AA60" i="9"/>
  <c r="AB60" i="9"/>
  <c r="T61" i="9"/>
  <c r="U61" i="9"/>
  <c r="V61" i="9"/>
  <c r="W61" i="9"/>
  <c r="X61" i="9"/>
  <c r="Y61" i="9"/>
  <c r="Z61" i="9"/>
  <c r="AA61" i="9"/>
  <c r="AB61" i="9"/>
  <c r="T62" i="9"/>
  <c r="U62" i="9"/>
  <c r="V62" i="9"/>
  <c r="W62" i="9"/>
  <c r="X62" i="9"/>
  <c r="Y62" i="9"/>
  <c r="Z62" i="9"/>
  <c r="AA62" i="9"/>
  <c r="AB62" i="9"/>
  <c r="T63" i="9"/>
  <c r="U63" i="9"/>
  <c r="V63" i="9"/>
  <c r="W63" i="9"/>
  <c r="X63" i="9"/>
  <c r="Y63" i="9"/>
  <c r="Z63" i="9"/>
  <c r="AA63" i="9"/>
  <c r="AB63" i="9"/>
  <c r="T64" i="9"/>
  <c r="U64" i="9"/>
  <c r="V64" i="9"/>
  <c r="W64" i="9"/>
  <c r="X64" i="9"/>
  <c r="Y64" i="9"/>
  <c r="Z64" i="9"/>
  <c r="AA64" i="9"/>
  <c r="AB64" i="9"/>
  <c r="T67" i="9"/>
  <c r="U67" i="9"/>
  <c r="V67" i="9"/>
  <c r="W67" i="9"/>
  <c r="X67" i="9"/>
  <c r="Y67" i="9"/>
  <c r="Z67" i="9"/>
  <c r="AA67" i="9"/>
  <c r="AB67" i="9"/>
  <c r="U40" i="9"/>
  <c r="V40" i="9"/>
  <c r="W40" i="9"/>
  <c r="X40" i="9"/>
  <c r="Y40" i="9"/>
  <c r="Z40" i="9"/>
  <c r="AA40" i="9"/>
  <c r="AB40" i="9"/>
  <c r="AC10" i="9"/>
  <c r="AC41" i="9" s="1"/>
  <c r="AC11" i="9"/>
  <c r="AC42" i="9" s="1"/>
  <c r="AC12" i="9"/>
  <c r="AC43" i="9" s="1"/>
  <c r="AC13" i="9"/>
  <c r="AC44" i="9" s="1"/>
  <c r="AC14" i="9"/>
  <c r="AC45" i="9" s="1"/>
  <c r="AC15" i="9"/>
  <c r="AC46" i="9" s="1"/>
  <c r="AC16" i="9"/>
  <c r="AC47" i="9" s="1"/>
  <c r="AC17" i="9"/>
  <c r="AC48" i="9" s="1"/>
  <c r="AC18" i="9"/>
  <c r="AC49" i="9" s="1"/>
  <c r="AC19" i="9"/>
  <c r="AC50" i="9" s="1"/>
  <c r="AC20" i="9"/>
  <c r="AC51" i="9" s="1"/>
  <c r="AC21" i="9"/>
  <c r="AC52" i="9" s="1"/>
  <c r="AC22" i="9"/>
  <c r="AC53" i="9" s="1"/>
  <c r="AC23" i="9"/>
  <c r="AC54" i="9" s="1"/>
  <c r="AC24" i="9"/>
  <c r="AC55" i="9" s="1"/>
  <c r="AC25" i="9"/>
  <c r="AC56" i="9" s="1"/>
  <c r="AC26" i="9"/>
  <c r="AC57" i="9" s="1"/>
  <c r="AC27" i="9"/>
  <c r="AC58" i="9" s="1"/>
  <c r="AC28" i="9"/>
  <c r="AC59" i="9" s="1"/>
  <c r="AC29" i="9"/>
  <c r="AC60" i="9" s="1"/>
  <c r="AC30" i="9"/>
  <c r="AC61" i="9" s="1"/>
  <c r="AC31" i="9"/>
  <c r="AC62" i="9" s="1"/>
  <c r="AC32" i="9"/>
  <c r="AC63" i="9" s="1"/>
  <c r="AC33" i="9"/>
  <c r="AC64" i="9" s="1"/>
  <c r="AC36" i="9"/>
  <c r="AC67" i="9" s="1"/>
  <c r="AC9" i="9"/>
  <c r="AC40" i="9" s="1"/>
  <c r="AA34" i="9"/>
  <c r="AB96" i="9" s="1"/>
  <c r="AB34" i="9"/>
  <c r="AB35" i="9" s="1"/>
  <c r="AA35" i="9"/>
  <c r="AA66" i="9" s="1"/>
  <c r="AC52" i="24"/>
  <c r="AC48" i="24"/>
  <c r="AC91" i="35"/>
  <c r="AC82" i="35"/>
  <c r="AC72" i="35"/>
  <c r="AC73" i="35"/>
  <c r="AC74" i="35"/>
  <c r="AC75" i="35"/>
  <c r="AC76" i="35"/>
  <c r="AC77" i="35"/>
  <c r="AC78" i="35"/>
  <c r="AC79" i="35"/>
  <c r="AC80" i="35"/>
  <c r="AC81" i="35"/>
  <c r="AC83" i="35"/>
  <c r="AC84" i="35"/>
  <c r="AC85" i="35"/>
  <c r="AC86" i="35"/>
  <c r="AC87" i="35"/>
  <c r="AC88" i="35"/>
  <c r="AC89" i="35"/>
  <c r="AC90" i="35"/>
  <c r="AC92" i="35"/>
  <c r="AC93" i="35"/>
  <c r="AC94" i="35"/>
  <c r="AC95" i="35"/>
  <c r="AC98" i="35"/>
  <c r="AC71" i="35"/>
  <c r="U72" i="35"/>
  <c r="V72" i="35"/>
  <c r="W72" i="35"/>
  <c r="X72" i="35"/>
  <c r="Y72" i="35"/>
  <c r="Z72" i="35"/>
  <c r="AA72" i="35"/>
  <c r="AB72" i="35"/>
  <c r="U73" i="35"/>
  <c r="V73" i="35"/>
  <c r="W73" i="35"/>
  <c r="X73" i="35"/>
  <c r="Y73" i="35"/>
  <c r="Z73" i="35"/>
  <c r="AA73" i="35"/>
  <c r="AB73" i="35"/>
  <c r="U74" i="35"/>
  <c r="V74" i="35"/>
  <c r="W74" i="35"/>
  <c r="X74" i="35"/>
  <c r="Y74" i="35"/>
  <c r="Z74" i="35"/>
  <c r="AA74" i="35"/>
  <c r="AB74" i="35"/>
  <c r="U75" i="35"/>
  <c r="V75" i="35"/>
  <c r="W75" i="35"/>
  <c r="X75" i="35"/>
  <c r="Y75" i="35"/>
  <c r="Z75" i="35"/>
  <c r="AA75" i="35"/>
  <c r="AB75" i="35"/>
  <c r="U76" i="35"/>
  <c r="V76" i="35"/>
  <c r="W76" i="35"/>
  <c r="X76" i="35"/>
  <c r="Y76" i="35"/>
  <c r="Z76" i="35"/>
  <c r="AA76" i="35"/>
  <c r="AB76" i="35"/>
  <c r="U77" i="35"/>
  <c r="V77" i="35"/>
  <c r="W77" i="35"/>
  <c r="X77" i="35"/>
  <c r="Y77" i="35"/>
  <c r="Z77" i="35"/>
  <c r="AA77" i="35"/>
  <c r="AB77" i="35"/>
  <c r="U78" i="35"/>
  <c r="V78" i="35"/>
  <c r="W78" i="35"/>
  <c r="X78" i="35"/>
  <c r="Y78" i="35"/>
  <c r="Z78" i="35"/>
  <c r="AA78" i="35"/>
  <c r="AB78" i="35"/>
  <c r="U79" i="35"/>
  <c r="V79" i="35"/>
  <c r="W79" i="35"/>
  <c r="X79" i="35"/>
  <c r="Y79" i="35"/>
  <c r="Z79" i="35"/>
  <c r="AA79" i="35"/>
  <c r="AB79" i="35"/>
  <c r="U80" i="35"/>
  <c r="V80" i="35"/>
  <c r="W80" i="35"/>
  <c r="X80" i="35"/>
  <c r="Y80" i="35"/>
  <c r="Z80" i="35"/>
  <c r="AA80" i="35"/>
  <c r="AB80" i="35"/>
  <c r="U81" i="35"/>
  <c r="V81" i="35"/>
  <c r="W81" i="35"/>
  <c r="X81" i="35"/>
  <c r="Y81" i="35"/>
  <c r="Z81" i="35"/>
  <c r="AA81" i="35"/>
  <c r="AB81" i="35"/>
  <c r="U82" i="35"/>
  <c r="V82" i="35"/>
  <c r="W82" i="35"/>
  <c r="X82" i="35"/>
  <c r="Y82" i="35"/>
  <c r="Z82" i="35"/>
  <c r="AA82" i="35"/>
  <c r="AB82" i="35"/>
  <c r="U83" i="35"/>
  <c r="V83" i="35"/>
  <c r="W83" i="35"/>
  <c r="X83" i="35"/>
  <c r="Y83" i="35"/>
  <c r="Z83" i="35"/>
  <c r="AA83" i="35"/>
  <c r="AB83" i="35"/>
  <c r="U84" i="35"/>
  <c r="V84" i="35"/>
  <c r="W84" i="35"/>
  <c r="X84" i="35"/>
  <c r="Y84" i="35"/>
  <c r="Z84" i="35"/>
  <c r="AA84" i="35"/>
  <c r="AB84" i="35"/>
  <c r="U85" i="35"/>
  <c r="V85" i="35"/>
  <c r="W85" i="35"/>
  <c r="X85" i="35"/>
  <c r="Y85" i="35"/>
  <c r="Z85" i="35"/>
  <c r="AA85" i="35"/>
  <c r="AB85" i="35"/>
  <c r="U86" i="35"/>
  <c r="V86" i="35"/>
  <c r="W86" i="35"/>
  <c r="X86" i="35"/>
  <c r="Y86" i="35"/>
  <c r="Z86" i="35"/>
  <c r="AA86" i="35"/>
  <c r="AB86" i="35"/>
  <c r="U87" i="35"/>
  <c r="V87" i="35"/>
  <c r="W87" i="35"/>
  <c r="X87" i="35"/>
  <c r="Y87" i="35"/>
  <c r="Z87" i="35"/>
  <c r="AA87" i="35"/>
  <c r="AB87" i="35"/>
  <c r="U88" i="35"/>
  <c r="V88" i="35"/>
  <c r="W88" i="35"/>
  <c r="X88" i="35"/>
  <c r="Y88" i="35"/>
  <c r="Z88" i="35"/>
  <c r="AA88" i="35"/>
  <c r="AB88" i="35"/>
  <c r="U89" i="35"/>
  <c r="V89" i="35"/>
  <c r="W89" i="35"/>
  <c r="X89" i="35"/>
  <c r="Y89" i="35"/>
  <c r="Z89" i="35"/>
  <c r="AA89" i="35"/>
  <c r="AB89" i="35"/>
  <c r="U90" i="35"/>
  <c r="V90" i="35"/>
  <c r="W90" i="35"/>
  <c r="X90" i="35"/>
  <c r="Y90" i="35"/>
  <c r="Z90" i="35"/>
  <c r="AA90" i="35"/>
  <c r="AB90" i="35"/>
  <c r="U91" i="35"/>
  <c r="V91" i="35"/>
  <c r="W91" i="35"/>
  <c r="X91" i="35"/>
  <c r="Y91" i="35"/>
  <c r="Z91" i="35"/>
  <c r="AA91" i="35"/>
  <c r="AB91" i="35"/>
  <c r="U92" i="35"/>
  <c r="V92" i="35"/>
  <c r="W92" i="35"/>
  <c r="X92" i="35"/>
  <c r="Y92" i="35"/>
  <c r="Z92" i="35"/>
  <c r="AA92" i="35"/>
  <c r="AB92" i="35"/>
  <c r="U93" i="35"/>
  <c r="V93" i="35"/>
  <c r="W93" i="35"/>
  <c r="X93" i="35"/>
  <c r="Y93" i="35"/>
  <c r="Z93" i="35"/>
  <c r="AA93" i="35"/>
  <c r="AB93" i="35"/>
  <c r="U94" i="35"/>
  <c r="V94" i="35"/>
  <c r="W94" i="35"/>
  <c r="X94" i="35"/>
  <c r="Y94" i="35"/>
  <c r="Z94" i="35"/>
  <c r="AA94" i="35"/>
  <c r="AB94" i="35"/>
  <c r="U95" i="35"/>
  <c r="V95" i="35"/>
  <c r="W95" i="35"/>
  <c r="X95" i="35"/>
  <c r="Y95" i="35"/>
  <c r="Z95" i="35"/>
  <c r="AA95" i="35"/>
  <c r="AB95" i="35"/>
  <c r="U98" i="35"/>
  <c r="V98" i="35"/>
  <c r="W98" i="35"/>
  <c r="X98" i="35"/>
  <c r="Y98" i="35"/>
  <c r="Z98" i="35"/>
  <c r="AA98" i="35"/>
  <c r="AB98" i="35"/>
  <c r="V71" i="35"/>
  <c r="W71" i="35"/>
  <c r="X71" i="35"/>
  <c r="Y71" i="35"/>
  <c r="Z71" i="35"/>
  <c r="AA71" i="35"/>
  <c r="AB71" i="35"/>
  <c r="V41" i="35"/>
  <c r="W41" i="35"/>
  <c r="X41" i="35"/>
  <c r="Y41" i="35"/>
  <c r="Z41" i="35"/>
  <c r="AA41" i="35"/>
  <c r="AB41" i="35"/>
  <c r="V42" i="35"/>
  <c r="W42" i="35"/>
  <c r="X42" i="35"/>
  <c r="Y42" i="35"/>
  <c r="Z42" i="35"/>
  <c r="AA42" i="35"/>
  <c r="AB42" i="35"/>
  <c r="V43" i="35"/>
  <c r="W43" i="35"/>
  <c r="X43" i="35"/>
  <c r="Y43" i="35"/>
  <c r="Z43" i="35"/>
  <c r="AA43" i="35"/>
  <c r="AB43" i="35"/>
  <c r="V44" i="35"/>
  <c r="W44" i="35"/>
  <c r="X44" i="35"/>
  <c r="Y44" i="35"/>
  <c r="Z44" i="35"/>
  <c r="AA44" i="35"/>
  <c r="AB44" i="35"/>
  <c r="V45" i="35"/>
  <c r="W45" i="35"/>
  <c r="X45" i="35"/>
  <c r="Y45" i="35"/>
  <c r="Z45" i="35"/>
  <c r="AA45" i="35"/>
  <c r="AB45" i="35"/>
  <c r="V46" i="35"/>
  <c r="W46" i="35"/>
  <c r="X46" i="35"/>
  <c r="Y46" i="35"/>
  <c r="Z46" i="35"/>
  <c r="AA46" i="35"/>
  <c r="AB46" i="35"/>
  <c r="V47" i="35"/>
  <c r="W47" i="35"/>
  <c r="X47" i="35"/>
  <c r="Y47" i="35"/>
  <c r="Z47" i="35"/>
  <c r="AA47" i="35"/>
  <c r="AB47" i="35"/>
  <c r="V48" i="35"/>
  <c r="W48" i="35"/>
  <c r="X48" i="35"/>
  <c r="Y48" i="35"/>
  <c r="Z48" i="35"/>
  <c r="AA48" i="35"/>
  <c r="AB48" i="35"/>
  <c r="V49" i="35"/>
  <c r="W49" i="35"/>
  <c r="X49" i="35"/>
  <c r="Y49" i="35"/>
  <c r="Z49" i="35"/>
  <c r="AA49" i="35"/>
  <c r="AB49" i="35"/>
  <c r="V50" i="35"/>
  <c r="W50" i="35"/>
  <c r="X50" i="35"/>
  <c r="Y50" i="35"/>
  <c r="Z50" i="35"/>
  <c r="AA50" i="35"/>
  <c r="AB50" i="35"/>
  <c r="V51" i="35"/>
  <c r="W51" i="35"/>
  <c r="X51" i="35"/>
  <c r="Y51" i="35"/>
  <c r="Z51" i="35"/>
  <c r="AA51" i="35"/>
  <c r="AB51" i="35"/>
  <c r="V52" i="35"/>
  <c r="W52" i="35"/>
  <c r="X52" i="35"/>
  <c r="Y52" i="35"/>
  <c r="Z52" i="35"/>
  <c r="AA52" i="35"/>
  <c r="AB52" i="35"/>
  <c r="V53" i="35"/>
  <c r="W53" i="35"/>
  <c r="X53" i="35"/>
  <c r="Y53" i="35"/>
  <c r="Z53" i="35"/>
  <c r="AA53" i="35"/>
  <c r="AB53" i="35"/>
  <c r="V54" i="35"/>
  <c r="W54" i="35"/>
  <c r="X54" i="35"/>
  <c r="Y54" i="35"/>
  <c r="Z54" i="35"/>
  <c r="AA54" i="35"/>
  <c r="AB54" i="35"/>
  <c r="V55" i="35"/>
  <c r="W55" i="35"/>
  <c r="X55" i="35"/>
  <c r="Y55" i="35"/>
  <c r="Z55" i="35"/>
  <c r="AA55" i="35"/>
  <c r="AB55" i="35"/>
  <c r="V56" i="35"/>
  <c r="W56" i="35"/>
  <c r="X56" i="35"/>
  <c r="Y56" i="35"/>
  <c r="Z56" i="35"/>
  <c r="AA56" i="35"/>
  <c r="AB56" i="35"/>
  <c r="V57" i="35"/>
  <c r="W57" i="35"/>
  <c r="X57" i="35"/>
  <c r="Y57" i="35"/>
  <c r="Z57" i="35"/>
  <c r="AA57" i="35"/>
  <c r="AB57" i="35"/>
  <c r="V58" i="35"/>
  <c r="W58" i="35"/>
  <c r="X58" i="35"/>
  <c r="Y58" i="35"/>
  <c r="Z58" i="35"/>
  <c r="AA58" i="35"/>
  <c r="AB58" i="35"/>
  <c r="V59" i="35"/>
  <c r="W59" i="35"/>
  <c r="X59" i="35"/>
  <c r="Y59" i="35"/>
  <c r="Z59" i="35"/>
  <c r="AA59" i="35"/>
  <c r="AB59" i="35"/>
  <c r="V60" i="35"/>
  <c r="W60" i="35"/>
  <c r="X60" i="35"/>
  <c r="Y60" i="35"/>
  <c r="Z60" i="35"/>
  <c r="AA60" i="35"/>
  <c r="AB60" i="35"/>
  <c r="V61" i="35"/>
  <c r="W61" i="35"/>
  <c r="X61" i="35"/>
  <c r="Y61" i="35"/>
  <c r="Z61" i="35"/>
  <c r="AA61" i="35"/>
  <c r="AB61" i="35"/>
  <c r="V62" i="35"/>
  <c r="W62" i="35"/>
  <c r="X62" i="35"/>
  <c r="Y62" i="35"/>
  <c r="Z62" i="35"/>
  <c r="AA62" i="35"/>
  <c r="AB62" i="35"/>
  <c r="V63" i="35"/>
  <c r="W63" i="35"/>
  <c r="X63" i="35"/>
  <c r="Y63" i="35"/>
  <c r="Z63" i="35"/>
  <c r="AA63" i="35"/>
  <c r="AB63" i="35"/>
  <c r="V64" i="35"/>
  <c r="W64" i="35"/>
  <c r="X64" i="35"/>
  <c r="Y64" i="35"/>
  <c r="Z64" i="35"/>
  <c r="AA64" i="35"/>
  <c r="AB64" i="35"/>
  <c r="V67" i="35"/>
  <c r="W67" i="35"/>
  <c r="X67" i="35"/>
  <c r="Y67" i="35"/>
  <c r="Z67" i="35"/>
  <c r="AA67" i="35"/>
  <c r="AB67" i="35"/>
  <c r="W40" i="35"/>
  <c r="X40" i="35"/>
  <c r="Y40" i="35"/>
  <c r="Z40" i="35"/>
  <c r="AA40" i="35"/>
  <c r="AB40" i="35"/>
  <c r="AC10" i="35"/>
  <c r="AC41" i="35" s="1"/>
  <c r="AC11" i="35"/>
  <c r="AC42" i="35" s="1"/>
  <c r="AC12" i="35"/>
  <c r="AC43" i="35" s="1"/>
  <c r="AC13" i="35"/>
  <c r="AC44" i="35" s="1"/>
  <c r="AC14" i="35"/>
  <c r="AC45" i="35" s="1"/>
  <c r="AC15" i="35"/>
  <c r="AC46" i="35" s="1"/>
  <c r="AC16" i="35"/>
  <c r="AC47" i="35" s="1"/>
  <c r="AC17" i="35"/>
  <c r="AC48" i="35" s="1"/>
  <c r="AC18" i="35"/>
  <c r="AC49" i="35" s="1"/>
  <c r="AC19" i="35"/>
  <c r="AC50" i="35" s="1"/>
  <c r="AC20" i="35"/>
  <c r="AC51" i="35" s="1"/>
  <c r="AC21" i="35"/>
  <c r="AC52" i="35" s="1"/>
  <c r="AC22" i="35"/>
  <c r="AC53" i="35" s="1"/>
  <c r="AC23" i="35"/>
  <c r="AC54" i="35" s="1"/>
  <c r="AC24" i="35"/>
  <c r="AC55" i="35" s="1"/>
  <c r="AC25" i="35"/>
  <c r="AC56" i="35" s="1"/>
  <c r="AC26" i="35"/>
  <c r="AC57" i="35" s="1"/>
  <c r="AC27" i="35"/>
  <c r="AC58" i="35" s="1"/>
  <c r="AC28" i="35"/>
  <c r="AC59" i="35" s="1"/>
  <c r="AC29" i="35"/>
  <c r="AC60" i="35" s="1"/>
  <c r="AC30" i="35"/>
  <c r="AC61" i="35" s="1"/>
  <c r="AC31" i="35"/>
  <c r="AC62" i="35" s="1"/>
  <c r="AC32" i="35"/>
  <c r="AC63" i="35" s="1"/>
  <c r="AC33" i="35"/>
  <c r="AC64" i="35" s="1"/>
  <c r="AC36" i="35"/>
  <c r="AC67" i="35" s="1"/>
  <c r="AC9" i="35"/>
  <c r="AC40" i="35" s="1"/>
  <c r="Z34" i="35"/>
  <c r="Z35" i="35" s="1"/>
  <c r="AA34" i="35"/>
  <c r="AA65" i="35" s="1"/>
  <c r="AB34" i="35"/>
  <c r="AB35" i="35" s="1"/>
  <c r="AC72" i="34"/>
  <c r="AC73" i="34"/>
  <c r="AC75" i="34"/>
  <c r="AC76" i="34"/>
  <c r="AC77" i="34"/>
  <c r="AC78" i="34"/>
  <c r="AC79" i="34"/>
  <c r="AC80" i="34"/>
  <c r="AC81" i="34"/>
  <c r="AC82" i="34"/>
  <c r="AC83" i="34"/>
  <c r="AC84" i="34"/>
  <c r="AC85" i="34"/>
  <c r="AC86" i="34"/>
  <c r="AC87" i="34"/>
  <c r="AC88" i="34"/>
  <c r="AC89" i="34"/>
  <c r="AC90" i="34"/>
  <c r="AC91" i="34"/>
  <c r="AC93" i="34"/>
  <c r="AC95" i="34"/>
  <c r="AC98" i="34"/>
  <c r="AC71" i="34"/>
  <c r="W72" i="34"/>
  <c r="X72" i="34"/>
  <c r="Y72" i="34"/>
  <c r="Z72" i="34"/>
  <c r="AA72" i="34"/>
  <c r="AB72" i="34"/>
  <c r="W73" i="34"/>
  <c r="X73" i="34"/>
  <c r="Y73" i="34"/>
  <c r="Z73" i="34"/>
  <c r="AA73" i="34"/>
  <c r="AB73" i="34"/>
  <c r="W74" i="34"/>
  <c r="X74" i="34"/>
  <c r="Y74" i="34"/>
  <c r="Z74" i="34"/>
  <c r="AA74" i="34"/>
  <c r="AB74" i="34"/>
  <c r="W75" i="34"/>
  <c r="X75" i="34"/>
  <c r="Y75" i="34"/>
  <c r="Z75" i="34"/>
  <c r="AA75" i="34"/>
  <c r="AB75" i="34"/>
  <c r="W76" i="34"/>
  <c r="X76" i="34"/>
  <c r="Y76" i="34"/>
  <c r="Z76" i="34"/>
  <c r="AA76" i="34"/>
  <c r="AB76" i="34"/>
  <c r="W77" i="34"/>
  <c r="X77" i="34"/>
  <c r="Y77" i="34"/>
  <c r="Z77" i="34"/>
  <c r="AA77" i="34"/>
  <c r="AB77" i="34"/>
  <c r="W78" i="34"/>
  <c r="X78" i="34"/>
  <c r="Y78" i="34"/>
  <c r="Z78" i="34"/>
  <c r="AA78" i="34"/>
  <c r="AB78" i="34"/>
  <c r="W79" i="34"/>
  <c r="X79" i="34"/>
  <c r="Y79" i="34"/>
  <c r="Z79" i="34"/>
  <c r="AA79" i="34"/>
  <c r="AB79" i="34"/>
  <c r="W80" i="34"/>
  <c r="X80" i="34"/>
  <c r="Y80" i="34"/>
  <c r="Z80" i="34"/>
  <c r="AA80" i="34"/>
  <c r="AB80" i="34"/>
  <c r="W81" i="34"/>
  <c r="X81" i="34"/>
  <c r="Y81" i="34"/>
  <c r="Z81" i="34"/>
  <c r="AA81" i="34"/>
  <c r="AB81" i="34"/>
  <c r="W82" i="34"/>
  <c r="X82" i="34"/>
  <c r="Y82" i="34"/>
  <c r="Z82" i="34"/>
  <c r="AA82" i="34"/>
  <c r="AB82" i="34"/>
  <c r="W83" i="34"/>
  <c r="X83" i="34"/>
  <c r="Y83" i="34"/>
  <c r="Z83" i="34"/>
  <c r="AA83" i="34"/>
  <c r="AB83" i="34"/>
  <c r="W84" i="34"/>
  <c r="X84" i="34"/>
  <c r="Y84" i="34"/>
  <c r="Z84" i="34"/>
  <c r="AA84" i="34"/>
  <c r="AB84" i="34"/>
  <c r="W85" i="34"/>
  <c r="X85" i="34"/>
  <c r="Y85" i="34"/>
  <c r="Z85" i="34"/>
  <c r="AA85" i="34"/>
  <c r="AB85" i="34"/>
  <c r="W86" i="34"/>
  <c r="X86" i="34"/>
  <c r="Y86" i="34"/>
  <c r="Z86" i="34"/>
  <c r="AA86" i="34"/>
  <c r="AB86" i="34"/>
  <c r="W87" i="34"/>
  <c r="X87" i="34"/>
  <c r="Y87" i="34"/>
  <c r="Z87" i="34"/>
  <c r="AA87" i="34"/>
  <c r="AB87" i="34"/>
  <c r="W88" i="34"/>
  <c r="X88" i="34"/>
  <c r="Y88" i="34"/>
  <c r="Z88" i="34"/>
  <c r="AA88" i="34"/>
  <c r="AB88" i="34"/>
  <c r="W89" i="34"/>
  <c r="X89" i="34"/>
  <c r="Y89" i="34"/>
  <c r="Z89" i="34"/>
  <c r="AA89" i="34"/>
  <c r="AB89" i="34"/>
  <c r="W90" i="34"/>
  <c r="X90" i="34"/>
  <c r="Y90" i="34"/>
  <c r="Z90" i="34"/>
  <c r="AA90" i="34"/>
  <c r="AB90" i="34"/>
  <c r="W91" i="34"/>
  <c r="X91" i="34"/>
  <c r="Y91" i="34"/>
  <c r="Z91" i="34"/>
  <c r="AA91" i="34"/>
  <c r="AB91" i="34"/>
  <c r="W92" i="34"/>
  <c r="X92" i="34"/>
  <c r="Y92" i="34"/>
  <c r="Z92" i="34"/>
  <c r="AA92" i="34"/>
  <c r="AB92" i="34"/>
  <c r="W93" i="34"/>
  <c r="X93" i="34"/>
  <c r="Y93" i="34"/>
  <c r="Z93" i="34"/>
  <c r="AA93" i="34"/>
  <c r="AB93" i="34"/>
  <c r="W94" i="34"/>
  <c r="X94" i="34"/>
  <c r="Y94" i="34"/>
  <c r="Z94" i="34"/>
  <c r="AA94" i="34"/>
  <c r="AB94" i="34"/>
  <c r="W95" i="34"/>
  <c r="X95" i="34"/>
  <c r="Y95" i="34"/>
  <c r="Z95" i="34"/>
  <c r="AA95" i="34"/>
  <c r="AB95" i="34"/>
  <c r="W98" i="34"/>
  <c r="X98" i="34"/>
  <c r="Y98" i="34"/>
  <c r="Z98" i="34"/>
  <c r="AA98" i="34"/>
  <c r="AB98" i="34"/>
  <c r="X71" i="34"/>
  <c r="Y71" i="34"/>
  <c r="Z71" i="34"/>
  <c r="AA71" i="34"/>
  <c r="AB71" i="34"/>
  <c r="X41" i="34"/>
  <c r="Y41" i="34"/>
  <c r="Z41" i="34"/>
  <c r="AA41" i="34"/>
  <c r="AB41" i="34"/>
  <c r="X42" i="34"/>
  <c r="Y42" i="34"/>
  <c r="Z42" i="34"/>
  <c r="AA42" i="34"/>
  <c r="AB42" i="34"/>
  <c r="X43" i="34"/>
  <c r="Y43" i="34"/>
  <c r="Z43" i="34"/>
  <c r="AA43" i="34"/>
  <c r="AB43" i="34"/>
  <c r="X44" i="34"/>
  <c r="Y44" i="34"/>
  <c r="Z44" i="34"/>
  <c r="AA44" i="34"/>
  <c r="AB44" i="34"/>
  <c r="X45" i="34"/>
  <c r="Y45" i="34"/>
  <c r="Z45" i="34"/>
  <c r="AA45" i="34"/>
  <c r="AB45" i="34"/>
  <c r="X46" i="34"/>
  <c r="Y46" i="34"/>
  <c r="Z46" i="34"/>
  <c r="AA46" i="34"/>
  <c r="AB46" i="34"/>
  <c r="X47" i="34"/>
  <c r="Y47" i="34"/>
  <c r="Z47" i="34"/>
  <c r="AA47" i="34"/>
  <c r="AB47" i="34"/>
  <c r="X48" i="34"/>
  <c r="Y48" i="34"/>
  <c r="Z48" i="34"/>
  <c r="AA48" i="34"/>
  <c r="AB48" i="34"/>
  <c r="X49" i="34"/>
  <c r="Y49" i="34"/>
  <c r="Z49" i="34"/>
  <c r="AA49" i="34"/>
  <c r="AB49" i="34"/>
  <c r="X50" i="34"/>
  <c r="Y50" i="34"/>
  <c r="Z50" i="34"/>
  <c r="AA50" i="34"/>
  <c r="AB50" i="34"/>
  <c r="X51" i="34"/>
  <c r="Y51" i="34"/>
  <c r="Z51" i="34"/>
  <c r="AA51" i="34"/>
  <c r="AB51" i="34"/>
  <c r="X52" i="34"/>
  <c r="Y52" i="34"/>
  <c r="Z52" i="34"/>
  <c r="AA52" i="34"/>
  <c r="AB52" i="34"/>
  <c r="X53" i="34"/>
  <c r="Y53" i="34"/>
  <c r="Z53" i="34"/>
  <c r="AA53" i="34"/>
  <c r="AB53" i="34"/>
  <c r="X54" i="34"/>
  <c r="Y54" i="34"/>
  <c r="Z54" i="34"/>
  <c r="AA54" i="34"/>
  <c r="AB54" i="34"/>
  <c r="X55" i="34"/>
  <c r="Y55" i="34"/>
  <c r="Z55" i="34"/>
  <c r="AA55" i="34"/>
  <c r="AB55" i="34"/>
  <c r="X56" i="34"/>
  <c r="Y56" i="34"/>
  <c r="Z56" i="34"/>
  <c r="AA56" i="34"/>
  <c r="AB56" i="34"/>
  <c r="X57" i="34"/>
  <c r="Y57" i="34"/>
  <c r="Z57" i="34"/>
  <c r="AA57" i="34"/>
  <c r="AB57" i="34"/>
  <c r="X58" i="34"/>
  <c r="Y58" i="34"/>
  <c r="Z58" i="34"/>
  <c r="AA58" i="34"/>
  <c r="AB58" i="34"/>
  <c r="X59" i="34"/>
  <c r="Y59" i="34"/>
  <c r="Z59" i="34"/>
  <c r="AA59" i="34"/>
  <c r="AB59" i="34"/>
  <c r="X60" i="34"/>
  <c r="Y60" i="34"/>
  <c r="Z60" i="34"/>
  <c r="AA60" i="34"/>
  <c r="AB60" i="34"/>
  <c r="X61" i="34"/>
  <c r="Y61" i="34"/>
  <c r="Z61" i="34"/>
  <c r="AA61" i="34"/>
  <c r="AB61" i="34"/>
  <c r="X62" i="34"/>
  <c r="Y62" i="34"/>
  <c r="Z62" i="34"/>
  <c r="AA62" i="34"/>
  <c r="AB62" i="34"/>
  <c r="X63" i="34"/>
  <c r="Y63" i="34"/>
  <c r="Z63" i="34"/>
  <c r="AA63" i="34"/>
  <c r="AB63" i="34"/>
  <c r="X64" i="34"/>
  <c r="Y64" i="34"/>
  <c r="Z64" i="34"/>
  <c r="AA64" i="34"/>
  <c r="AB64" i="34"/>
  <c r="X67" i="34"/>
  <c r="Y67" i="34"/>
  <c r="Z67" i="34"/>
  <c r="AA67" i="34"/>
  <c r="AB67" i="34"/>
  <c r="Y40" i="34"/>
  <c r="Z40" i="34"/>
  <c r="AA40" i="34"/>
  <c r="AB40" i="34"/>
  <c r="AC10" i="34"/>
  <c r="AC41" i="34" s="1"/>
  <c r="AC11" i="34"/>
  <c r="AC12" i="34"/>
  <c r="AC43" i="34" s="1"/>
  <c r="AC13" i="34"/>
  <c r="AC14" i="34"/>
  <c r="AC45" i="34" s="1"/>
  <c r="AC15" i="34"/>
  <c r="AC46" i="34" s="1"/>
  <c r="AC16" i="34"/>
  <c r="AC47" i="34" s="1"/>
  <c r="AC17" i="34"/>
  <c r="AC48" i="34" s="1"/>
  <c r="AC18" i="34"/>
  <c r="AC19" i="34"/>
  <c r="AC50" i="34" s="1"/>
  <c r="AC20" i="34"/>
  <c r="AC51" i="34" s="1"/>
  <c r="AC21" i="34"/>
  <c r="AC52" i="34" s="1"/>
  <c r="AC22" i="34"/>
  <c r="AC23" i="34"/>
  <c r="AC54" i="34" s="1"/>
  <c r="AC24" i="34"/>
  <c r="AC55" i="34" s="1"/>
  <c r="AC25" i="34"/>
  <c r="AC56" i="34" s="1"/>
  <c r="AC26" i="34"/>
  <c r="AC27" i="34"/>
  <c r="AC58" i="34" s="1"/>
  <c r="AC28" i="34"/>
  <c r="AC59" i="34" s="1"/>
  <c r="AC29" i="34"/>
  <c r="AC60" i="34" s="1"/>
  <c r="AC30" i="34"/>
  <c r="AC31" i="34"/>
  <c r="AC62" i="34" s="1"/>
  <c r="AC32" i="34"/>
  <c r="AC63" i="34" s="1"/>
  <c r="AC33" i="34"/>
  <c r="AC64" i="34" s="1"/>
  <c r="AC36" i="34"/>
  <c r="AC49" i="34" s="1"/>
  <c r="AC9" i="34"/>
  <c r="AC40" i="34" s="1"/>
  <c r="AA34" i="34"/>
  <c r="AB34" i="34"/>
  <c r="AB65" i="34" s="1"/>
  <c r="AC43" i="31"/>
  <c r="V44" i="31"/>
  <c r="W44" i="31"/>
  <c r="X44" i="31"/>
  <c r="Y44" i="31"/>
  <c r="Z44" i="31"/>
  <c r="AA44" i="31"/>
  <c r="AB44" i="31"/>
  <c r="V45" i="31"/>
  <c r="W45" i="31"/>
  <c r="X45" i="31"/>
  <c r="Y45" i="31"/>
  <c r="Z45" i="31"/>
  <c r="AA45" i="31"/>
  <c r="AB45" i="31"/>
  <c r="V46" i="31"/>
  <c r="W46" i="31"/>
  <c r="X46" i="31"/>
  <c r="Y46" i="31"/>
  <c r="Z46" i="31"/>
  <c r="AA46" i="31"/>
  <c r="AB46" i="31"/>
  <c r="V48" i="31"/>
  <c r="W48" i="31"/>
  <c r="X48" i="31"/>
  <c r="Y48" i="31"/>
  <c r="Z48" i="31"/>
  <c r="AA48" i="31"/>
  <c r="AB48" i="31"/>
  <c r="V49" i="31"/>
  <c r="W49" i="31"/>
  <c r="X49" i="31"/>
  <c r="Y49" i="31"/>
  <c r="Z49" i="31"/>
  <c r="AA49" i="31"/>
  <c r="AB49" i="31"/>
  <c r="V50" i="31"/>
  <c r="W50" i="31"/>
  <c r="X50" i="31"/>
  <c r="Y50" i="31"/>
  <c r="Z50" i="31"/>
  <c r="AA50" i="31"/>
  <c r="AB50" i="31"/>
  <c r="V51" i="31"/>
  <c r="W51" i="31"/>
  <c r="X51" i="31"/>
  <c r="Y51" i="31"/>
  <c r="Z51" i="31"/>
  <c r="AA51" i="31"/>
  <c r="AB51" i="31"/>
  <c r="V52" i="31"/>
  <c r="W52" i="31"/>
  <c r="X52" i="31"/>
  <c r="Y52" i="31"/>
  <c r="Z52" i="31"/>
  <c r="AA52" i="31"/>
  <c r="AB52" i="31"/>
  <c r="V53" i="31"/>
  <c r="W53" i="31"/>
  <c r="X53" i="31"/>
  <c r="Y53" i="31"/>
  <c r="Z53" i="31"/>
  <c r="AA53" i="31"/>
  <c r="AB53" i="31"/>
  <c r="V56" i="31"/>
  <c r="W56" i="31"/>
  <c r="X56" i="31"/>
  <c r="Y56" i="31"/>
  <c r="Z56" i="31"/>
  <c r="AA56" i="31"/>
  <c r="AB56" i="31"/>
  <c r="W43" i="31"/>
  <c r="X43" i="31"/>
  <c r="Y43" i="31"/>
  <c r="Z43" i="31"/>
  <c r="AA43" i="31"/>
  <c r="AB43" i="31"/>
  <c r="W39" i="31"/>
  <c r="X39" i="31"/>
  <c r="Y39" i="31"/>
  <c r="Z39" i="31"/>
  <c r="AA39" i="31"/>
  <c r="AB39" i="31"/>
  <c r="AC39" i="31"/>
  <c r="W27" i="31"/>
  <c r="X27" i="31"/>
  <c r="Y27" i="31"/>
  <c r="Z27" i="31"/>
  <c r="AA27" i="31"/>
  <c r="AB27" i="31"/>
  <c r="W28" i="31"/>
  <c r="X28" i="31"/>
  <c r="Y28" i="31"/>
  <c r="Z28" i="31"/>
  <c r="AA28" i="31"/>
  <c r="AB28" i="31"/>
  <c r="W29" i="31"/>
  <c r="X29" i="31"/>
  <c r="Y29" i="31"/>
  <c r="Z29" i="31"/>
  <c r="AA29" i="31"/>
  <c r="AB29" i="31"/>
  <c r="AC29" i="31"/>
  <c r="W31" i="31"/>
  <c r="X31" i="31"/>
  <c r="Y31" i="31"/>
  <c r="Z31" i="31"/>
  <c r="AA31" i="31"/>
  <c r="AB31" i="31"/>
  <c r="W32" i="31"/>
  <c r="X32" i="31"/>
  <c r="Y32" i="31"/>
  <c r="Z32" i="31"/>
  <c r="AA32" i="31"/>
  <c r="AB32" i="31"/>
  <c r="W33" i="31"/>
  <c r="X33" i="31"/>
  <c r="Y33" i="31"/>
  <c r="Z33" i="31"/>
  <c r="AA33" i="31"/>
  <c r="AB33" i="31"/>
  <c r="AC33" i="31"/>
  <c r="W34" i="31"/>
  <c r="X34" i="31"/>
  <c r="Y34" i="31"/>
  <c r="Z34" i="31"/>
  <c r="AA34" i="31"/>
  <c r="AB34" i="31"/>
  <c r="AC34" i="31"/>
  <c r="W35" i="31"/>
  <c r="X35" i="31"/>
  <c r="Y35" i="31"/>
  <c r="Z35" i="31"/>
  <c r="AA35" i="31"/>
  <c r="AB35" i="31"/>
  <c r="W36" i="31"/>
  <c r="X36" i="31"/>
  <c r="Y36" i="31"/>
  <c r="Z36" i="31"/>
  <c r="AA36" i="31"/>
  <c r="AB36" i="31"/>
  <c r="Y37" i="31"/>
  <c r="Y38" i="31"/>
  <c r="Z38" i="31"/>
  <c r="X26" i="31"/>
  <c r="Y26" i="31"/>
  <c r="Z26" i="31"/>
  <c r="AA26" i="31"/>
  <c r="AB26" i="31"/>
  <c r="AC22" i="31"/>
  <c r="AC10" i="31"/>
  <c r="AC27" i="31" s="1"/>
  <c r="AC11" i="31"/>
  <c r="AC28" i="31" s="1"/>
  <c r="AC12" i="31"/>
  <c r="AC14" i="31"/>
  <c r="AC31" i="31" s="1"/>
  <c r="AC15" i="31"/>
  <c r="AC32" i="31" s="1"/>
  <c r="AC16" i="31"/>
  <c r="AC17" i="31"/>
  <c r="AC18" i="31"/>
  <c r="AC35" i="31" s="1"/>
  <c r="AC19" i="31"/>
  <c r="AC36" i="31" s="1"/>
  <c r="AC9" i="31"/>
  <c r="AC26" i="31" s="1"/>
  <c r="D20" i="31"/>
  <c r="D21" i="31" s="1"/>
  <c r="E20" i="31"/>
  <c r="F20" i="31"/>
  <c r="G20" i="31"/>
  <c r="G21" i="31" s="1"/>
  <c r="H20" i="31"/>
  <c r="I20" i="31"/>
  <c r="J20" i="31"/>
  <c r="K20" i="31"/>
  <c r="K21" i="31" s="1"/>
  <c r="L20" i="31"/>
  <c r="M20" i="31"/>
  <c r="N20" i="31"/>
  <c r="O20" i="31"/>
  <c r="O21" i="31" s="1"/>
  <c r="P20" i="31"/>
  <c r="P21" i="31" s="1"/>
  <c r="Q20" i="31"/>
  <c r="R20" i="31"/>
  <c r="S20" i="31"/>
  <c r="S21" i="31" s="1"/>
  <c r="T20" i="31"/>
  <c r="T21" i="31" s="1"/>
  <c r="U20" i="31"/>
  <c r="V54" i="31" s="1"/>
  <c r="V20" i="31"/>
  <c r="W54" i="31" s="1"/>
  <c r="W20" i="31"/>
  <c r="W21" i="31" s="1"/>
  <c r="W38" i="31" s="1"/>
  <c r="X20" i="31"/>
  <c r="Y54" i="31" s="1"/>
  <c r="Y20" i="31"/>
  <c r="Z54" i="31" s="1"/>
  <c r="Z20" i="31"/>
  <c r="Z37" i="31" s="1"/>
  <c r="AA20" i="31"/>
  <c r="AA21" i="31" s="1"/>
  <c r="AA38" i="31" s="1"/>
  <c r="AB20" i="31"/>
  <c r="E21" i="31"/>
  <c r="F21" i="31"/>
  <c r="H21" i="31"/>
  <c r="I21" i="31"/>
  <c r="J21" i="31"/>
  <c r="L21" i="31"/>
  <c r="M21" i="31"/>
  <c r="N21" i="31"/>
  <c r="Q21" i="31"/>
  <c r="R21" i="31"/>
  <c r="U21" i="31"/>
  <c r="V55" i="31" s="1"/>
  <c r="V21" i="31"/>
  <c r="W55" i="31" s="1"/>
  <c r="X21" i="31"/>
  <c r="Y55" i="31" s="1"/>
  <c r="Y21" i="31"/>
  <c r="Z55" i="31" s="1"/>
  <c r="Z21" i="31"/>
  <c r="AA55" i="31" s="1"/>
  <c r="AB21" i="31"/>
  <c r="C21" i="31"/>
  <c r="AC21" i="31" s="1"/>
  <c r="AC38" i="31" s="1"/>
  <c r="C20" i="31"/>
  <c r="AC20" i="31" s="1"/>
  <c r="AC37" i="31" s="1"/>
  <c r="D13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Q13" i="31"/>
  <c r="R13" i="31"/>
  <c r="S13" i="31"/>
  <c r="T13" i="31"/>
  <c r="U13" i="31"/>
  <c r="V47" i="31" s="1"/>
  <c r="V13" i="31"/>
  <c r="W47" i="31" s="1"/>
  <c r="W13" i="31"/>
  <c r="W30" i="31" s="1"/>
  <c r="X13" i="31"/>
  <c r="Y47" i="31" s="1"/>
  <c r="Y13" i="31"/>
  <c r="Z47" i="31" s="1"/>
  <c r="Z13" i="31"/>
  <c r="Z30" i="31" s="1"/>
  <c r="AA13" i="31"/>
  <c r="AA30" i="31" s="1"/>
  <c r="AB13" i="31"/>
  <c r="C13" i="31"/>
  <c r="AC13" i="31" s="1"/>
  <c r="AC30" i="31" s="1"/>
  <c r="AC44" i="30"/>
  <c r="AC45" i="30"/>
  <c r="AC46" i="30"/>
  <c r="AC48" i="30"/>
  <c r="AC49" i="30"/>
  <c r="AC50" i="30"/>
  <c r="AC51" i="30"/>
  <c r="AC52" i="30"/>
  <c r="AC53" i="30"/>
  <c r="AC56" i="30"/>
  <c r="AC43" i="30"/>
  <c r="W44" i="30"/>
  <c r="X44" i="30"/>
  <c r="Y44" i="30"/>
  <c r="Z44" i="30"/>
  <c r="AA44" i="30"/>
  <c r="AB44" i="30"/>
  <c r="W45" i="30"/>
  <c r="X45" i="30"/>
  <c r="Y45" i="30"/>
  <c r="Z45" i="30"/>
  <c r="AA45" i="30"/>
  <c r="AB45" i="30"/>
  <c r="W46" i="30"/>
  <c r="X46" i="30"/>
  <c r="Y46" i="30"/>
  <c r="Z46" i="30"/>
  <c r="AA46" i="30"/>
  <c r="AB46" i="30"/>
  <c r="W48" i="30"/>
  <c r="X48" i="30"/>
  <c r="Y48" i="30"/>
  <c r="Z48" i="30"/>
  <c r="AA48" i="30"/>
  <c r="AB48" i="30"/>
  <c r="W49" i="30"/>
  <c r="X49" i="30"/>
  <c r="Y49" i="30"/>
  <c r="Z49" i="30"/>
  <c r="AA49" i="30"/>
  <c r="AB49" i="30"/>
  <c r="W50" i="30"/>
  <c r="X50" i="30"/>
  <c r="Y50" i="30"/>
  <c r="Z50" i="30"/>
  <c r="AA50" i="30"/>
  <c r="AB50" i="30"/>
  <c r="W51" i="30"/>
  <c r="X51" i="30"/>
  <c r="Y51" i="30"/>
  <c r="Z51" i="30"/>
  <c r="AA51" i="30"/>
  <c r="AB51" i="30"/>
  <c r="W52" i="30"/>
  <c r="X52" i="30"/>
  <c r="Y52" i="30"/>
  <c r="Z52" i="30"/>
  <c r="AA52" i="30"/>
  <c r="AB52" i="30"/>
  <c r="W53" i="30"/>
  <c r="X53" i="30"/>
  <c r="Y53" i="30"/>
  <c r="Z53" i="30"/>
  <c r="AA53" i="30"/>
  <c r="AB53" i="30"/>
  <c r="W56" i="30"/>
  <c r="X56" i="30"/>
  <c r="Y56" i="30"/>
  <c r="Z56" i="30"/>
  <c r="AA56" i="30"/>
  <c r="AB56" i="30"/>
  <c r="X43" i="30"/>
  <c r="Y43" i="30"/>
  <c r="Z43" i="30"/>
  <c r="AA43" i="30"/>
  <c r="AB43" i="30"/>
  <c r="W27" i="30"/>
  <c r="X27" i="30"/>
  <c r="Y27" i="30"/>
  <c r="Z27" i="30"/>
  <c r="AA27" i="30"/>
  <c r="AB27" i="30"/>
  <c r="AC27" i="30"/>
  <c r="W28" i="30"/>
  <c r="X28" i="30"/>
  <c r="Y28" i="30"/>
  <c r="Z28" i="30"/>
  <c r="AA28" i="30"/>
  <c r="AB28" i="30"/>
  <c r="W29" i="30"/>
  <c r="X29" i="30"/>
  <c r="Y29" i="30"/>
  <c r="Z29" i="30"/>
  <c r="AA29" i="30"/>
  <c r="AB29" i="30"/>
  <c r="X30" i="30"/>
  <c r="AB30" i="30"/>
  <c r="W31" i="30"/>
  <c r="X31" i="30"/>
  <c r="Y31" i="30"/>
  <c r="Z31" i="30"/>
  <c r="AA31" i="30"/>
  <c r="AB31" i="30"/>
  <c r="AC31" i="30"/>
  <c r="W32" i="30"/>
  <c r="X32" i="30"/>
  <c r="Y32" i="30"/>
  <c r="Z32" i="30"/>
  <c r="AA32" i="30"/>
  <c r="AB32" i="30"/>
  <c r="W33" i="30"/>
  <c r="X33" i="30"/>
  <c r="Y33" i="30"/>
  <c r="Z33" i="30"/>
  <c r="AA33" i="30"/>
  <c r="AB33" i="30"/>
  <c r="W34" i="30"/>
  <c r="X34" i="30"/>
  <c r="Y34" i="30"/>
  <c r="Z34" i="30"/>
  <c r="AA34" i="30"/>
  <c r="AB34" i="30"/>
  <c r="AC34" i="30"/>
  <c r="W35" i="30"/>
  <c r="X35" i="30"/>
  <c r="Y35" i="30"/>
  <c r="Z35" i="30"/>
  <c r="AA35" i="30"/>
  <c r="AB35" i="30"/>
  <c r="AC35" i="30"/>
  <c r="W36" i="30"/>
  <c r="X36" i="30"/>
  <c r="Y36" i="30"/>
  <c r="Z36" i="30"/>
  <c r="AA36" i="30"/>
  <c r="AB36" i="30"/>
  <c r="Y38" i="30"/>
  <c r="W39" i="30"/>
  <c r="X39" i="30"/>
  <c r="Y39" i="30"/>
  <c r="Z39" i="30"/>
  <c r="AA39" i="30"/>
  <c r="AB39" i="30"/>
  <c r="AC39" i="30"/>
  <c r="X26" i="30"/>
  <c r="Y26" i="30"/>
  <c r="Z26" i="30"/>
  <c r="AA26" i="30"/>
  <c r="AB26" i="30"/>
  <c r="AC10" i="30"/>
  <c r="AC11" i="30"/>
  <c r="AC28" i="30" s="1"/>
  <c r="AC12" i="30"/>
  <c r="AC29" i="30" s="1"/>
  <c r="AC14" i="30"/>
  <c r="AC15" i="30"/>
  <c r="AC32" i="30" s="1"/>
  <c r="AC16" i="30"/>
  <c r="AC33" i="30" s="1"/>
  <c r="AC17" i="30"/>
  <c r="AC18" i="30"/>
  <c r="AC19" i="30"/>
  <c r="AC36" i="30" s="1"/>
  <c r="AC22" i="30"/>
  <c r="AC9" i="30"/>
  <c r="AC26" i="30" s="1"/>
  <c r="D20" i="30"/>
  <c r="AC20" i="30" s="1"/>
  <c r="AC37" i="30" s="1"/>
  <c r="E20" i="30"/>
  <c r="F20" i="30"/>
  <c r="G20" i="30"/>
  <c r="G21" i="30" s="1"/>
  <c r="H20" i="30"/>
  <c r="I20" i="30"/>
  <c r="J20" i="30"/>
  <c r="K20" i="30"/>
  <c r="K21" i="30" s="1"/>
  <c r="L20" i="30"/>
  <c r="M20" i="30"/>
  <c r="N20" i="30"/>
  <c r="O20" i="30"/>
  <c r="O21" i="30" s="1"/>
  <c r="P20" i="30"/>
  <c r="P21" i="30" s="1"/>
  <c r="Q20" i="30"/>
  <c r="R20" i="30"/>
  <c r="S20" i="30"/>
  <c r="S21" i="30" s="1"/>
  <c r="T20" i="30"/>
  <c r="T21" i="30" s="1"/>
  <c r="U20" i="30"/>
  <c r="V20" i="30"/>
  <c r="W54" i="30" s="1"/>
  <c r="W20" i="30"/>
  <c r="W21" i="30" s="1"/>
  <c r="X55" i="30" s="1"/>
  <c r="X20" i="30"/>
  <c r="Y54" i="30" s="1"/>
  <c r="Y20" i="30"/>
  <c r="Z54" i="30" s="1"/>
  <c r="Z20" i="30"/>
  <c r="AA54" i="30" s="1"/>
  <c r="AA20" i="30"/>
  <c r="AA21" i="30" s="1"/>
  <c r="AB55" i="30" s="1"/>
  <c r="AB20" i="30"/>
  <c r="AB37" i="30" s="1"/>
  <c r="E21" i="30"/>
  <c r="F21" i="30"/>
  <c r="H21" i="30"/>
  <c r="I21" i="30"/>
  <c r="J21" i="30"/>
  <c r="L21" i="30"/>
  <c r="M21" i="30"/>
  <c r="N21" i="30"/>
  <c r="Q21" i="30"/>
  <c r="R21" i="30"/>
  <c r="U21" i="30"/>
  <c r="V21" i="30"/>
  <c r="W55" i="30" s="1"/>
  <c r="X21" i="30"/>
  <c r="Y55" i="30" s="1"/>
  <c r="Y21" i="30"/>
  <c r="Z55" i="30" s="1"/>
  <c r="Z21" i="30"/>
  <c r="AA55" i="30" s="1"/>
  <c r="AB21" i="30"/>
  <c r="AC55" i="30" s="1"/>
  <c r="C21" i="30"/>
  <c r="C20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V13" i="30"/>
  <c r="W47" i="30" s="1"/>
  <c r="W13" i="30"/>
  <c r="X47" i="30" s="1"/>
  <c r="X13" i="30"/>
  <c r="Y47" i="30" s="1"/>
  <c r="Y13" i="30"/>
  <c r="Y30" i="30" s="1"/>
  <c r="Z13" i="30"/>
  <c r="AA47" i="30" s="1"/>
  <c r="AA13" i="30"/>
  <c r="AB47" i="30" s="1"/>
  <c r="AB13" i="30"/>
  <c r="AC47" i="30" s="1"/>
  <c r="C13" i="30"/>
  <c r="AC13" i="30" s="1"/>
  <c r="AC30" i="30" s="1"/>
  <c r="AC44" i="24"/>
  <c r="AC45" i="24"/>
  <c r="AC46" i="24"/>
  <c r="AC49" i="24"/>
  <c r="AC50" i="24"/>
  <c r="AC51" i="24"/>
  <c r="AC56" i="24"/>
  <c r="AC43" i="24"/>
  <c r="V44" i="24"/>
  <c r="W44" i="24"/>
  <c r="X44" i="24"/>
  <c r="Y44" i="24"/>
  <c r="Z44" i="24"/>
  <c r="AA44" i="24"/>
  <c r="AB44" i="24"/>
  <c r="V45" i="24"/>
  <c r="W45" i="24"/>
  <c r="X45" i="24"/>
  <c r="Y45" i="24"/>
  <c r="Z45" i="24"/>
  <c r="AA45" i="24"/>
  <c r="AB45" i="24"/>
  <c r="V46" i="24"/>
  <c r="W46" i="24"/>
  <c r="X46" i="24"/>
  <c r="Y46" i="24"/>
  <c r="Z46" i="24"/>
  <c r="AA46" i="24"/>
  <c r="AB46" i="24"/>
  <c r="V48" i="24"/>
  <c r="W48" i="24"/>
  <c r="X48" i="24"/>
  <c r="Y48" i="24"/>
  <c r="Z48" i="24"/>
  <c r="AA48" i="24"/>
  <c r="AB48" i="24"/>
  <c r="V49" i="24"/>
  <c r="W49" i="24"/>
  <c r="X49" i="24"/>
  <c r="Y49" i="24"/>
  <c r="Z49" i="24"/>
  <c r="AA49" i="24"/>
  <c r="AB49" i="24"/>
  <c r="V50" i="24"/>
  <c r="W50" i="24"/>
  <c r="X50" i="24"/>
  <c r="Y50" i="24"/>
  <c r="Z50" i="24"/>
  <c r="AA50" i="24"/>
  <c r="AB50" i="24"/>
  <c r="V51" i="24"/>
  <c r="W51" i="24"/>
  <c r="X51" i="24"/>
  <c r="Y51" i="24"/>
  <c r="Z51" i="24"/>
  <c r="AA51" i="24"/>
  <c r="AB51" i="24"/>
  <c r="V52" i="24"/>
  <c r="W52" i="24"/>
  <c r="X52" i="24"/>
  <c r="Y52" i="24"/>
  <c r="Z52" i="24"/>
  <c r="AA52" i="24"/>
  <c r="AB52" i="24"/>
  <c r="V53" i="24"/>
  <c r="W53" i="24"/>
  <c r="X53" i="24"/>
  <c r="Y53" i="24"/>
  <c r="Z53" i="24"/>
  <c r="AA53" i="24"/>
  <c r="AB53" i="24"/>
  <c r="V56" i="24"/>
  <c r="W56" i="24"/>
  <c r="X56" i="24"/>
  <c r="Y56" i="24"/>
  <c r="Z56" i="24"/>
  <c r="AA56" i="24"/>
  <c r="AB56" i="24"/>
  <c r="W43" i="24"/>
  <c r="X43" i="24"/>
  <c r="Y43" i="24"/>
  <c r="Z43" i="24"/>
  <c r="AA43" i="24"/>
  <c r="AB43" i="24"/>
  <c r="U39" i="24"/>
  <c r="V39" i="24"/>
  <c r="W39" i="24"/>
  <c r="X39" i="24"/>
  <c r="Y39" i="24"/>
  <c r="Z39" i="24"/>
  <c r="AA39" i="24"/>
  <c r="AB39" i="24"/>
  <c r="AC39" i="24"/>
  <c r="U27" i="24"/>
  <c r="V27" i="24"/>
  <c r="W27" i="24"/>
  <c r="X27" i="24"/>
  <c r="Y27" i="24"/>
  <c r="Z27" i="24"/>
  <c r="AA27" i="24"/>
  <c r="AB27" i="24"/>
  <c r="U28" i="24"/>
  <c r="V28" i="24"/>
  <c r="W28" i="24"/>
  <c r="X28" i="24"/>
  <c r="Y28" i="24"/>
  <c r="Z28" i="24"/>
  <c r="AA28" i="24"/>
  <c r="AB28" i="24"/>
  <c r="U29" i="24"/>
  <c r="V29" i="24"/>
  <c r="W29" i="24"/>
  <c r="X29" i="24"/>
  <c r="Y29" i="24"/>
  <c r="Z29" i="24"/>
  <c r="AA29" i="24"/>
  <c r="AB29" i="24"/>
  <c r="U31" i="24"/>
  <c r="V31" i="24"/>
  <c r="W31" i="24"/>
  <c r="X31" i="24"/>
  <c r="Y31" i="24"/>
  <c r="Z31" i="24"/>
  <c r="AA31" i="24"/>
  <c r="AB31" i="24"/>
  <c r="U32" i="24"/>
  <c r="V32" i="24"/>
  <c r="W32" i="24"/>
  <c r="X32" i="24"/>
  <c r="Y32" i="24"/>
  <c r="Z32" i="24"/>
  <c r="AA32" i="24"/>
  <c r="AB32" i="24"/>
  <c r="U33" i="24"/>
  <c r="V33" i="24"/>
  <c r="W33" i="24"/>
  <c r="X33" i="24"/>
  <c r="Y33" i="24"/>
  <c r="Z33" i="24"/>
  <c r="AA33" i="24"/>
  <c r="AB33" i="24"/>
  <c r="U34" i="24"/>
  <c r="V34" i="24"/>
  <c r="W34" i="24"/>
  <c r="X34" i="24"/>
  <c r="Y34" i="24"/>
  <c r="Z34" i="24"/>
  <c r="AA34" i="24"/>
  <c r="AB34" i="24"/>
  <c r="U35" i="24"/>
  <c r="V35" i="24"/>
  <c r="W35" i="24"/>
  <c r="X35" i="24"/>
  <c r="Y35" i="24"/>
  <c r="Z35" i="24"/>
  <c r="AA35" i="24"/>
  <c r="AB35" i="24"/>
  <c r="U36" i="24"/>
  <c r="V36" i="24"/>
  <c r="W36" i="24"/>
  <c r="X36" i="24"/>
  <c r="Y36" i="24"/>
  <c r="Z36" i="24"/>
  <c r="AA36" i="24"/>
  <c r="AB36" i="24"/>
  <c r="V37" i="24"/>
  <c r="Z37" i="24"/>
  <c r="V26" i="24"/>
  <c r="W26" i="24"/>
  <c r="X26" i="24"/>
  <c r="Y26" i="24"/>
  <c r="Z26" i="24"/>
  <c r="AA26" i="24"/>
  <c r="AB26" i="24"/>
  <c r="AC26" i="24"/>
  <c r="AC10" i="24"/>
  <c r="AC27" i="24" s="1"/>
  <c r="AC11" i="24"/>
  <c r="AC28" i="24" s="1"/>
  <c r="AC12" i="24"/>
  <c r="AC29" i="24" s="1"/>
  <c r="AC14" i="24"/>
  <c r="AC31" i="24" s="1"/>
  <c r="AC15" i="24"/>
  <c r="AC32" i="24" s="1"/>
  <c r="AC16" i="24"/>
  <c r="AC33" i="24" s="1"/>
  <c r="AC17" i="24"/>
  <c r="AC34" i="24" s="1"/>
  <c r="AC18" i="24"/>
  <c r="AC35" i="24" s="1"/>
  <c r="AC19" i="24"/>
  <c r="AC36" i="24" s="1"/>
  <c r="AC22" i="24"/>
  <c r="AC9" i="24"/>
  <c r="D20" i="24"/>
  <c r="E20" i="24"/>
  <c r="E21" i="24" s="1"/>
  <c r="F20" i="24"/>
  <c r="G20" i="24"/>
  <c r="G21" i="24" s="1"/>
  <c r="H20" i="24"/>
  <c r="I20" i="24"/>
  <c r="J20" i="24"/>
  <c r="K20" i="24"/>
  <c r="K21" i="24" s="1"/>
  <c r="L20" i="24"/>
  <c r="L21" i="24" s="1"/>
  <c r="M20" i="24"/>
  <c r="M21" i="24" s="1"/>
  <c r="N20" i="24"/>
  <c r="O20" i="24"/>
  <c r="O21" i="24" s="1"/>
  <c r="P20" i="24"/>
  <c r="P21" i="24" s="1"/>
  <c r="Q20" i="24"/>
  <c r="R20" i="24"/>
  <c r="S20" i="24"/>
  <c r="S21" i="24" s="1"/>
  <c r="T20" i="24"/>
  <c r="T21" i="24" s="1"/>
  <c r="U20" i="24"/>
  <c r="V54" i="24" s="1"/>
  <c r="V20" i="24"/>
  <c r="W54" i="24" s="1"/>
  <c r="W20" i="24"/>
  <c r="W21" i="24" s="1"/>
  <c r="X55" i="24" s="1"/>
  <c r="X20" i="24"/>
  <c r="X21" i="24" s="1"/>
  <c r="Y55" i="24" s="1"/>
  <c r="Y20" i="24"/>
  <c r="Z54" i="24" s="1"/>
  <c r="Z20" i="24"/>
  <c r="AA54" i="24" s="1"/>
  <c r="AA20" i="24"/>
  <c r="AA21" i="24" s="1"/>
  <c r="AB55" i="24" s="1"/>
  <c r="AB20" i="24"/>
  <c r="AB21" i="24" s="1"/>
  <c r="D21" i="24"/>
  <c r="F21" i="24"/>
  <c r="H21" i="24"/>
  <c r="I21" i="24"/>
  <c r="J21" i="24"/>
  <c r="N21" i="24"/>
  <c r="Q21" i="24"/>
  <c r="R21" i="24"/>
  <c r="V21" i="24"/>
  <c r="W55" i="24" s="1"/>
  <c r="Y21" i="24"/>
  <c r="Z55" i="24" s="1"/>
  <c r="Z21" i="24"/>
  <c r="AA55" i="24" s="1"/>
  <c r="C20" i="24"/>
  <c r="C21" i="24" s="1"/>
  <c r="D13" i="24"/>
  <c r="AC13" i="24" s="1"/>
  <c r="AC30" i="24" s="1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47" i="24" s="1"/>
  <c r="V13" i="24"/>
  <c r="W47" i="24" s="1"/>
  <c r="W13" i="24"/>
  <c r="X47" i="24" s="1"/>
  <c r="X13" i="24"/>
  <c r="Y47" i="24" s="1"/>
  <c r="Y13" i="24"/>
  <c r="Z47" i="24" s="1"/>
  <c r="Z13" i="24"/>
  <c r="AA47" i="24" s="1"/>
  <c r="AA13" i="24"/>
  <c r="AB47" i="24" s="1"/>
  <c r="AB13" i="24"/>
  <c r="AC47" i="24" s="1"/>
  <c r="C13" i="24"/>
  <c r="AC44" i="23"/>
  <c r="AC45" i="23"/>
  <c r="AC46" i="23"/>
  <c r="AC48" i="23"/>
  <c r="AC49" i="23"/>
  <c r="AC50" i="23"/>
  <c r="AC51" i="23"/>
  <c r="AC52" i="23"/>
  <c r="AC53" i="23"/>
  <c r="AC56" i="23"/>
  <c r="W44" i="23"/>
  <c r="X44" i="23"/>
  <c r="Y44" i="23"/>
  <c r="Z44" i="23"/>
  <c r="AA44" i="23"/>
  <c r="AB44" i="23"/>
  <c r="W45" i="23"/>
  <c r="X45" i="23"/>
  <c r="Y45" i="23"/>
  <c r="Z45" i="23"/>
  <c r="AA45" i="23"/>
  <c r="AB45" i="23"/>
  <c r="W46" i="23"/>
  <c r="X46" i="23"/>
  <c r="Y46" i="23"/>
  <c r="Z46" i="23"/>
  <c r="AA46" i="23"/>
  <c r="AB46" i="23"/>
  <c r="W48" i="23"/>
  <c r="X48" i="23"/>
  <c r="Y48" i="23"/>
  <c r="Z48" i="23"/>
  <c r="AA48" i="23"/>
  <c r="AB48" i="23"/>
  <c r="W49" i="23"/>
  <c r="X49" i="23"/>
  <c r="Y49" i="23"/>
  <c r="Z49" i="23"/>
  <c r="AA49" i="23"/>
  <c r="AB49" i="23"/>
  <c r="W50" i="23"/>
  <c r="X50" i="23"/>
  <c r="Y50" i="23"/>
  <c r="Z50" i="23"/>
  <c r="AA50" i="23"/>
  <c r="AB50" i="23"/>
  <c r="W51" i="23"/>
  <c r="X51" i="23"/>
  <c r="Y51" i="23"/>
  <c r="Z51" i="23"/>
  <c r="AA51" i="23"/>
  <c r="AB51" i="23"/>
  <c r="W52" i="23"/>
  <c r="X52" i="23"/>
  <c r="Y52" i="23"/>
  <c r="Z52" i="23"/>
  <c r="AA52" i="23"/>
  <c r="AB52" i="23"/>
  <c r="W53" i="23"/>
  <c r="X53" i="23"/>
  <c r="Y53" i="23"/>
  <c r="Z53" i="23"/>
  <c r="AA53" i="23"/>
  <c r="AB53" i="23"/>
  <c r="W56" i="23"/>
  <c r="X56" i="23"/>
  <c r="Y56" i="23"/>
  <c r="Z56" i="23"/>
  <c r="AA56" i="23"/>
  <c r="AB56" i="23"/>
  <c r="X43" i="23"/>
  <c r="Y43" i="23"/>
  <c r="Z43" i="23"/>
  <c r="AA43" i="23"/>
  <c r="AB43" i="23"/>
  <c r="X27" i="23"/>
  <c r="Y27" i="23"/>
  <c r="Z27" i="23"/>
  <c r="AA27" i="23"/>
  <c r="AB27" i="23"/>
  <c r="AC27" i="23"/>
  <c r="X28" i="23"/>
  <c r="Y28" i="23"/>
  <c r="Z28" i="23"/>
  <c r="AA28" i="23"/>
  <c r="AB28" i="23"/>
  <c r="X29" i="23"/>
  <c r="Y29" i="23"/>
  <c r="Z29" i="23"/>
  <c r="AA29" i="23"/>
  <c r="AB29" i="23"/>
  <c r="X31" i="23"/>
  <c r="Y31" i="23"/>
  <c r="Z31" i="23"/>
  <c r="AA31" i="23"/>
  <c r="AB31" i="23"/>
  <c r="AC31" i="23"/>
  <c r="X32" i="23"/>
  <c r="Y32" i="23"/>
  <c r="Z32" i="23"/>
  <c r="AA32" i="23"/>
  <c r="AB32" i="23"/>
  <c r="X33" i="23"/>
  <c r="Y33" i="23"/>
  <c r="Z33" i="23"/>
  <c r="AA33" i="23"/>
  <c r="AB33" i="23"/>
  <c r="X34" i="23"/>
  <c r="Y34" i="23"/>
  <c r="Z34" i="23"/>
  <c r="AA34" i="23"/>
  <c r="AB34" i="23"/>
  <c r="X35" i="23"/>
  <c r="Y35" i="23"/>
  <c r="Z35" i="23"/>
  <c r="AA35" i="23"/>
  <c r="AB35" i="23"/>
  <c r="AC35" i="23"/>
  <c r="X36" i="23"/>
  <c r="Y36" i="23"/>
  <c r="Z36" i="23"/>
  <c r="AA36" i="23"/>
  <c r="AB36" i="23"/>
  <c r="Z37" i="23"/>
  <c r="AA38" i="23"/>
  <c r="X39" i="23"/>
  <c r="Y39" i="23"/>
  <c r="Z39" i="23"/>
  <c r="AA39" i="23"/>
  <c r="AB39" i="23"/>
  <c r="AC39" i="23"/>
  <c r="Y26" i="23"/>
  <c r="Z26" i="23"/>
  <c r="AA26" i="23"/>
  <c r="AB26" i="23"/>
  <c r="AC26" i="23"/>
  <c r="AC10" i="23"/>
  <c r="AC11" i="23"/>
  <c r="AC28" i="23" s="1"/>
  <c r="AC12" i="23"/>
  <c r="AC29" i="23" s="1"/>
  <c r="AC14" i="23"/>
  <c r="AC15" i="23"/>
  <c r="AC32" i="23" s="1"/>
  <c r="AC16" i="23"/>
  <c r="AC33" i="23" s="1"/>
  <c r="AC17" i="23"/>
  <c r="AC34" i="23" s="1"/>
  <c r="AC18" i="23"/>
  <c r="AC19" i="23"/>
  <c r="AC36" i="23" s="1"/>
  <c r="AC22" i="23"/>
  <c r="AC9" i="23"/>
  <c r="D20" i="23"/>
  <c r="E20" i="23"/>
  <c r="E21" i="23" s="1"/>
  <c r="F20" i="23"/>
  <c r="G20" i="23"/>
  <c r="G21" i="23" s="1"/>
  <c r="H20" i="23"/>
  <c r="I20" i="23"/>
  <c r="J20" i="23"/>
  <c r="K20" i="23"/>
  <c r="K21" i="23" s="1"/>
  <c r="L20" i="23"/>
  <c r="L21" i="23" s="1"/>
  <c r="M20" i="23"/>
  <c r="N20" i="23"/>
  <c r="O20" i="23"/>
  <c r="O21" i="23" s="1"/>
  <c r="P20" i="23"/>
  <c r="P21" i="23" s="1"/>
  <c r="Q20" i="23"/>
  <c r="Q21" i="23" s="1"/>
  <c r="R20" i="23"/>
  <c r="S20" i="23"/>
  <c r="S21" i="23" s="1"/>
  <c r="T20" i="23"/>
  <c r="U20" i="23"/>
  <c r="U21" i="23" s="1"/>
  <c r="V20" i="23"/>
  <c r="W54" i="23" s="1"/>
  <c r="W20" i="23"/>
  <c r="W21" i="23" s="1"/>
  <c r="X55" i="23" s="1"/>
  <c r="X20" i="23"/>
  <c r="Y54" i="23" s="1"/>
  <c r="Y20" i="23"/>
  <c r="Z54" i="23" s="1"/>
  <c r="Z20" i="23"/>
  <c r="AA54" i="23" s="1"/>
  <c r="AA20" i="23"/>
  <c r="AA21" i="23" s="1"/>
  <c r="AB20" i="23"/>
  <c r="AC54" i="23" s="1"/>
  <c r="D21" i="23"/>
  <c r="F21" i="23"/>
  <c r="H21" i="23"/>
  <c r="I21" i="23"/>
  <c r="J21" i="23"/>
  <c r="M21" i="23"/>
  <c r="N21" i="23"/>
  <c r="R21" i="23"/>
  <c r="T21" i="23"/>
  <c r="V21" i="23"/>
  <c r="W55" i="23" s="1"/>
  <c r="X21" i="23"/>
  <c r="X38" i="23" s="1"/>
  <c r="Y21" i="23"/>
  <c r="Z55" i="23" s="1"/>
  <c r="Z21" i="23"/>
  <c r="AA55" i="23" s="1"/>
  <c r="C20" i="23"/>
  <c r="AC20" i="23" s="1"/>
  <c r="AC37" i="23" s="1"/>
  <c r="D13" i="23"/>
  <c r="E13" i="23"/>
  <c r="F13" i="23"/>
  <c r="AC13" i="23" s="1"/>
  <c r="AC30" i="23" s="1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47" i="23" s="1"/>
  <c r="W13" i="23"/>
  <c r="X47" i="23" s="1"/>
  <c r="X13" i="23"/>
  <c r="X30" i="23" s="1"/>
  <c r="Y13" i="23"/>
  <c r="Z47" i="23" s="1"/>
  <c r="Z13" i="23"/>
  <c r="AA47" i="23" s="1"/>
  <c r="AA13" i="23"/>
  <c r="AB47" i="23" s="1"/>
  <c r="AB13" i="23"/>
  <c r="AB30" i="23" s="1"/>
  <c r="C13" i="23"/>
  <c r="AC56" i="19"/>
  <c r="AC51" i="19"/>
  <c r="AC44" i="19"/>
  <c r="AC45" i="19"/>
  <c r="AC46" i="19"/>
  <c r="AC48" i="19"/>
  <c r="AC49" i="19"/>
  <c r="AC50" i="19"/>
  <c r="AC43" i="19"/>
  <c r="U44" i="19"/>
  <c r="V44" i="19"/>
  <c r="W44" i="19"/>
  <c r="X44" i="19"/>
  <c r="Y44" i="19"/>
  <c r="Z44" i="19"/>
  <c r="AA44" i="19"/>
  <c r="AB44" i="19"/>
  <c r="U45" i="19"/>
  <c r="V45" i="19"/>
  <c r="W45" i="19"/>
  <c r="X45" i="19"/>
  <c r="Y45" i="19"/>
  <c r="Z45" i="19"/>
  <c r="AA45" i="19"/>
  <c r="AB45" i="19"/>
  <c r="U46" i="19"/>
  <c r="V46" i="19"/>
  <c r="W46" i="19"/>
  <c r="X46" i="19"/>
  <c r="Y46" i="19"/>
  <c r="Z46" i="19"/>
  <c r="AA46" i="19"/>
  <c r="AB46" i="19"/>
  <c r="U48" i="19"/>
  <c r="V48" i="19"/>
  <c r="W48" i="19"/>
  <c r="X48" i="19"/>
  <c r="Y48" i="19"/>
  <c r="Z48" i="19"/>
  <c r="AA48" i="19"/>
  <c r="AB48" i="19"/>
  <c r="U49" i="19"/>
  <c r="V49" i="19"/>
  <c r="W49" i="19"/>
  <c r="X49" i="19"/>
  <c r="Y49" i="19"/>
  <c r="Z49" i="19"/>
  <c r="AA49" i="19"/>
  <c r="AB49" i="19"/>
  <c r="U50" i="19"/>
  <c r="V50" i="19"/>
  <c r="W50" i="19"/>
  <c r="X50" i="19"/>
  <c r="Y50" i="19"/>
  <c r="Z50" i="19"/>
  <c r="AA50" i="19"/>
  <c r="AB50" i="19"/>
  <c r="U51" i="19"/>
  <c r="V51" i="19"/>
  <c r="W51" i="19"/>
  <c r="X51" i="19"/>
  <c r="Y51" i="19"/>
  <c r="Z51" i="19"/>
  <c r="AA51" i="19"/>
  <c r="AB51" i="19"/>
  <c r="U52" i="19"/>
  <c r="V52" i="19"/>
  <c r="W52" i="19"/>
  <c r="X52" i="19"/>
  <c r="Y52" i="19"/>
  <c r="Z52" i="19"/>
  <c r="AA52" i="19"/>
  <c r="AB52" i="19"/>
  <c r="U53" i="19"/>
  <c r="V53" i="19"/>
  <c r="W53" i="19"/>
  <c r="X53" i="19"/>
  <c r="Y53" i="19"/>
  <c r="Z53" i="19"/>
  <c r="AA53" i="19"/>
  <c r="AB53" i="19"/>
  <c r="U56" i="19"/>
  <c r="V56" i="19"/>
  <c r="W56" i="19"/>
  <c r="X56" i="19"/>
  <c r="Y56" i="19"/>
  <c r="Z56" i="19"/>
  <c r="AA56" i="19"/>
  <c r="AB56" i="19"/>
  <c r="V43" i="19"/>
  <c r="W43" i="19"/>
  <c r="X43" i="19"/>
  <c r="Y43" i="19"/>
  <c r="Z43" i="19"/>
  <c r="AA43" i="19"/>
  <c r="AB43" i="19"/>
  <c r="V27" i="19"/>
  <c r="W27" i="19"/>
  <c r="X27" i="19"/>
  <c r="Y27" i="19"/>
  <c r="Z27" i="19"/>
  <c r="AA27" i="19"/>
  <c r="AB27" i="19"/>
  <c r="V28" i="19"/>
  <c r="W28" i="19"/>
  <c r="X28" i="19"/>
  <c r="Y28" i="19"/>
  <c r="Z28" i="19"/>
  <c r="AA28" i="19"/>
  <c r="AB28" i="19"/>
  <c r="V29" i="19"/>
  <c r="W29" i="19"/>
  <c r="X29" i="19"/>
  <c r="Y29" i="19"/>
  <c r="Z29" i="19"/>
  <c r="AA29" i="19"/>
  <c r="AB29" i="19"/>
  <c r="V31" i="19"/>
  <c r="W31" i="19"/>
  <c r="X31" i="19"/>
  <c r="Y31" i="19"/>
  <c r="Z31" i="19"/>
  <c r="AA31" i="19"/>
  <c r="AB31" i="19"/>
  <c r="V32" i="19"/>
  <c r="W32" i="19"/>
  <c r="X32" i="19"/>
  <c r="Y32" i="19"/>
  <c r="Z32" i="19"/>
  <c r="AA32" i="19"/>
  <c r="AB32" i="19"/>
  <c r="V33" i="19"/>
  <c r="W33" i="19"/>
  <c r="X33" i="19"/>
  <c r="Y33" i="19"/>
  <c r="Z33" i="19"/>
  <c r="AA33" i="19"/>
  <c r="AB33" i="19"/>
  <c r="V34" i="19"/>
  <c r="W34" i="19"/>
  <c r="X34" i="19"/>
  <c r="Y34" i="19"/>
  <c r="Z34" i="19"/>
  <c r="AA34" i="19"/>
  <c r="AB34" i="19"/>
  <c r="V35" i="19"/>
  <c r="W35" i="19"/>
  <c r="X35" i="19"/>
  <c r="Y35" i="19"/>
  <c r="Z35" i="19"/>
  <c r="AA35" i="19"/>
  <c r="AB35" i="19"/>
  <c r="V36" i="19"/>
  <c r="W36" i="19"/>
  <c r="X36" i="19"/>
  <c r="Y36" i="19"/>
  <c r="Z36" i="19"/>
  <c r="AA36" i="19"/>
  <c r="AB36" i="19"/>
  <c r="W37" i="19"/>
  <c r="AA37" i="19"/>
  <c r="W38" i="19"/>
  <c r="AA38" i="19"/>
  <c r="V39" i="19"/>
  <c r="W39" i="19"/>
  <c r="X39" i="19"/>
  <c r="Y39" i="19"/>
  <c r="Z39" i="19"/>
  <c r="AA39" i="19"/>
  <c r="AB39" i="19"/>
  <c r="W26" i="19"/>
  <c r="X26" i="19"/>
  <c r="Y26" i="19"/>
  <c r="Z26" i="19"/>
  <c r="AA26" i="19"/>
  <c r="AB26" i="19"/>
  <c r="AC26" i="19"/>
  <c r="AC10" i="19"/>
  <c r="AC27" i="19" s="1"/>
  <c r="AC11" i="19"/>
  <c r="AC28" i="19" s="1"/>
  <c r="AC12" i="19"/>
  <c r="AC29" i="19" s="1"/>
  <c r="AC14" i="19"/>
  <c r="AC31" i="19" s="1"/>
  <c r="AC15" i="19"/>
  <c r="AC32" i="19" s="1"/>
  <c r="AC16" i="19"/>
  <c r="AC33" i="19" s="1"/>
  <c r="AC17" i="19"/>
  <c r="AC34" i="19" s="1"/>
  <c r="AC18" i="19"/>
  <c r="AC35" i="19" s="1"/>
  <c r="AC19" i="19"/>
  <c r="AC36" i="19" s="1"/>
  <c r="AC22" i="19"/>
  <c r="AC39" i="19" s="1"/>
  <c r="AC9" i="19"/>
  <c r="D20" i="19"/>
  <c r="E20" i="19"/>
  <c r="E21" i="19" s="1"/>
  <c r="F20" i="19"/>
  <c r="G20" i="19"/>
  <c r="G21" i="19" s="1"/>
  <c r="H20" i="19"/>
  <c r="I20" i="19"/>
  <c r="J20" i="19"/>
  <c r="K20" i="19"/>
  <c r="K21" i="19" s="1"/>
  <c r="L20" i="19"/>
  <c r="L21" i="19" s="1"/>
  <c r="M20" i="19"/>
  <c r="N20" i="19"/>
  <c r="O20" i="19"/>
  <c r="O21" i="19" s="1"/>
  <c r="P20" i="19"/>
  <c r="P21" i="19" s="1"/>
  <c r="Q20" i="19"/>
  <c r="Q21" i="19" s="1"/>
  <c r="R20" i="19"/>
  <c r="S20" i="19"/>
  <c r="S21" i="19" s="1"/>
  <c r="T20" i="19"/>
  <c r="U54" i="19" s="1"/>
  <c r="U20" i="19"/>
  <c r="V54" i="19" s="1"/>
  <c r="V20" i="19"/>
  <c r="W54" i="19" s="1"/>
  <c r="W20" i="19"/>
  <c r="W21" i="19" s="1"/>
  <c r="X55" i="19" s="1"/>
  <c r="X20" i="19"/>
  <c r="X37" i="19" s="1"/>
  <c r="Y20" i="19"/>
  <c r="Z54" i="19" s="1"/>
  <c r="Z20" i="19"/>
  <c r="AA54" i="19" s="1"/>
  <c r="AA20" i="19"/>
  <c r="AA21" i="19" s="1"/>
  <c r="AB20" i="19"/>
  <c r="AB37" i="19" s="1"/>
  <c r="D21" i="19"/>
  <c r="F21" i="19"/>
  <c r="H21" i="19"/>
  <c r="I21" i="19"/>
  <c r="J21" i="19"/>
  <c r="M21" i="19"/>
  <c r="N21" i="19"/>
  <c r="R21" i="19"/>
  <c r="T21" i="19"/>
  <c r="V21" i="19"/>
  <c r="W55" i="19" s="1"/>
  <c r="X21" i="19"/>
  <c r="X38" i="19" s="1"/>
  <c r="Y21" i="19"/>
  <c r="Z55" i="19" s="1"/>
  <c r="Z21" i="19"/>
  <c r="AA55" i="19" s="1"/>
  <c r="C21" i="19"/>
  <c r="C20" i="19"/>
  <c r="AC20" i="19" s="1"/>
  <c r="AC37" i="19" s="1"/>
  <c r="D13" i="19"/>
  <c r="E13" i="19"/>
  <c r="F13" i="19"/>
  <c r="AC13" i="19" s="1"/>
  <c r="AC30" i="19" s="1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47" i="19" s="1"/>
  <c r="U13" i="19"/>
  <c r="V47" i="19" s="1"/>
  <c r="V13" i="19"/>
  <c r="W47" i="19" s="1"/>
  <c r="W13" i="19"/>
  <c r="X47" i="19" s="1"/>
  <c r="X13" i="19"/>
  <c r="X30" i="19" s="1"/>
  <c r="Y13" i="19"/>
  <c r="Z47" i="19" s="1"/>
  <c r="Z13" i="19"/>
  <c r="AA47" i="19" s="1"/>
  <c r="AA13" i="19"/>
  <c r="AB47" i="19" s="1"/>
  <c r="AB13" i="19"/>
  <c r="AB30" i="19" s="1"/>
  <c r="C13" i="19"/>
  <c r="AC46" i="20"/>
  <c r="AC48" i="20"/>
  <c r="AC49" i="20"/>
  <c r="AC50" i="20"/>
  <c r="AC51" i="20"/>
  <c r="AC52" i="20"/>
  <c r="AC53" i="20"/>
  <c r="AC56" i="20"/>
  <c r="AC45" i="20"/>
  <c r="AC43" i="20"/>
  <c r="W44" i="20"/>
  <c r="X44" i="20"/>
  <c r="Y44" i="20"/>
  <c r="Z44" i="20"/>
  <c r="AA44" i="20"/>
  <c r="AB44" i="20"/>
  <c r="W45" i="20"/>
  <c r="X45" i="20"/>
  <c r="Y45" i="20"/>
  <c r="Z45" i="20"/>
  <c r="AA45" i="20"/>
  <c r="AB45" i="20"/>
  <c r="W46" i="20"/>
  <c r="X46" i="20"/>
  <c r="Y46" i="20"/>
  <c r="Z46" i="20"/>
  <c r="AA46" i="20"/>
  <c r="AB46" i="20"/>
  <c r="W48" i="20"/>
  <c r="X48" i="20"/>
  <c r="Y48" i="20"/>
  <c r="Z48" i="20"/>
  <c r="AA48" i="20"/>
  <c r="AB48" i="20"/>
  <c r="W49" i="20"/>
  <c r="X49" i="20"/>
  <c r="Y49" i="20"/>
  <c r="Z49" i="20"/>
  <c r="AA49" i="20"/>
  <c r="AB49" i="20"/>
  <c r="W50" i="20"/>
  <c r="X50" i="20"/>
  <c r="Y50" i="20"/>
  <c r="Z50" i="20"/>
  <c r="AA50" i="20"/>
  <c r="AB50" i="20"/>
  <c r="W51" i="20"/>
  <c r="X51" i="20"/>
  <c r="Y51" i="20"/>
  <c r="Z51" i="20"/>
  <c r="AA51" i="20"/>
  <c r="AB51" i="20"/>
  <c r="W52" i="20"/>
  <c r="X52" i="20"/>
  <c r="Y52" i="20"/>
  <c r="Z52" i="20"/>
  <c r="AA52" i="20"/>
  <c r="AB52" i="20"/>
  <c r="W53" i="20"/>
  <c r="X53" i="20"/>
  <c r="Y53" i="20"/>
  <c r="Z53" i="20"/>
  <c r="AA53" i="20"/>
  <c r="AB53" i="20"/>
  <c r="W56" i="20"/>
  <c r="X56" i="20"/>
  <c r="Y56" i="20"/>
  <c r="Z56" i="20"/>
  <c r="AA56" i="20"/>
  <c r="AB56" i="20"/>
  <c r="X43" i="20"/>
  <c r="Y43" i="20"/>
  <c r="Z43" i="20"/>
  <c r="AA43" i="20"/>
  <c r="AB43" i="20"/>
  <c r="X27" i="20"/>
  <c r="Y27" i="20"/>
  <c r="Z27" i="20"/>
  <c r="AA27" i="20"/>
  <c r="AB27" i="20"/>
  <c r="X28" i="20"/>
  <c r="Y28" i="20"/>
  <c r="Z28" i="20"/>
  <c r="AA28" i="20"/>
  <c r="AB28" i="20"/>
  <c r="X29" i="20"/>
  <c r="Y29" i="20"/>
  <c r="Z29" i="20"/>
  <c r="AA29" i="20"/>
  <c r="AB29" i="20"/>
  <c r="X31" i="20"/>
  <c r="Y31" i="20"/>
  <c r="Z31" i="20"/>
  <c r="AA31" i="20"/>
  <c r="AB31" i="20"/>
  <c r="AC31" i="20"/>
  <c r="X32" i="20"/>
  <c r="Y32" i="20"/>
  <c r="Z32" i="20"/>
  <c r="AA32" i="20"/>
  <c r="AB32" i="20"/>
  <c r="X33" i="20"/>
  <c r="Y33" i="20"/>
  <c r="Z33" i="20"/>
  <c r="AA33" i="20"/>
  <c r="AB33" i="20"/>
  <c r="X34" i="20"/>
  <c r="Y34" i="20"/>
  <c r="Z34" i="20"/>
  <c r="AA34" i="20"/>
  <c r="AB34" i="20"/>
  <c r="X35" i="20"/>
  <c r="Y35" i="20"/>
  <c r="Z35" i="20"/>
  <c r="AA35" i="20"/>
  <c r="AB35" i="20"/>
  <c r="AC35" i="20"/>
  <c r="X36" i="20"/>
  <c r="Y36" i="20"/>
  <c r="Z36" i="20"/>
  <c r="AA36" i="20"/>
  <c r="AB36" i="20"/>
  <c r="Y37" i="20"/>
  <c r="X39" i="20"/>
  <c r="Y39" i="20"/>
  <c r="Z39" i="20"/>
  <c r="AA39" i="20"/>
  <c r="AB39" i="20"/>
  <c r="AC39" i="20"/>
  <c r="Y26" i="20"/>
  <c r="Z26" i="20"/>
  <c r="AA26" i="20"/>
  <c r="AB26" i="20"/>
  <c r="AC10" i="20"/>
  <c r="AC27" i="20" s="1"/>
  <c r="AC11" i="20"/>
  <c r="AC28" i="20" s="1"/>
  <c r="AC12" i="20"/>
  <c r="AC29" i="20" s="1"/>
  <c r="AC14" i="20"/>
  <c r="AC15" i="20"/>
  <c r="AC32" i="20" s="1"/>
  <c r="AC16" i="20"/>
  <c r="AC33" i="20" s="1"/>
  <c r="AC17" i="20"/>
  <c r="AC34" i="20" s="1"/>
  <c r="AC18" i="20"/>
  <c r="AC19" i="20"/>
  <c r="AC36" i="20" s="1"/>
  <c r="AC22" i="20"/>
  <c r="AC9" i="20"/>
  <c r="AC26" i="20" s="1"/>
  <c r="D20" i="20"/>
  <c r="AC20" i="20" s="1"/>
  <c r="AC37" i="20" s="1"/>
  <c r="E20" i="20"/>
  <c r="F20" i="20"/>
  <c r="G20" i="20"/>
  <c r="G21" i="20" s="1"/>
  <c r="H20" i="20"/>
  <c r="I20" i="20"/>
  <c r="J20" i="20"/>
  <c r="K20" i="20"/>
  <c r="K21" i="20" s="1"/>
  <c r="L20" i="20"/>
  <c r="M20" i="20"/>
  <c r="N20" i="20"/>
  <c r="O20" i="20"/>
  <c r="O21" i="20" s="1"/>
  <c r="P20" i="20"/>
  <c r="P21" i="20" s="1"/>
  <c r="Q20" i="20"/>
  <c r="R20" i="20"/>
  <c r="S20" i="20"/>
  <c r="S21" i="20" s="1"/>
  <c r="T20" i="20"/>
  <c r="T21" i="20" s="1"/>
  <c r="U20" i="20"/>
  <c r="V20" i="20"/>
  <c r="W54" i="20" s="1"/>
  <c r="W20" i="20"/>
  <c r="W21" i="20" s="1"/>
  <c r="X55" i="20" s="1"/>
  <c r="X20" i="20"/>
  <c r="Y54" i="20" s="1"/>
  <c r="Y20" i="20"/>
  <c r="Z54" i="20" s="1"/>
  <c r="Z20" i="20"/>
  <c r="AA54" i="20" s="1"/>
  <c r="AA20" i="20"/>
  <c r="AA21" i="20" s="1"/>
  <c r="AA38" i="20" s="1"/>
  <c r="AB20" i="20"/>
  <c r="AC54" i="20" s="1"/>
  <c r="E21" i="20"/>
  <c r="F21" i="20"/>
  <c r="H21" i="20"/>
  <c r="I21" i="20"/>
  <c r="J21" i="20"/>
  <c r="L21" i="20"/>
  <c r="M21" i="20"/>
  <c r="N21" i="20"/>
  <c r="Q21" i="20"/>
  <c r="R21" i="20"/>
  <c r="U21" i="20"/>
  <c r="V21" i="20"/>
  <c r="W55" i="20" s="1"/>
  <c r="X21" i="20"/>
  <c r="Y55" i="20" s="1"/>
  <c r="Y21" i="20"/>
  <c r="Z55" i="20" s="1"/>
  <c r="Z21" i="20"/>
  <c r="AA55" i="20" s="1"/>
  <c r="AB21" i="20"/>
  <c r="AC55" i="20" s="1"/>
  <c r="C21" i="20"/>
  <c r="C20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47" i="20" s="1"/>
  <c r="W13" i="20"/>
  <c r="X47" i="20" s="1"/>
  <c r="X13" i="20"/>
  <c r="Y47" i="20" s="1"/>
  <c r="Y13" i="20"/>
  <c r="Z47" i="20" s="1"/>
  <c r="Z13" i="20"/>
  <c r="AA47" i="20" s="1"/>
  <c r="AA13" i="20"/>
  <c r="AA30" i="20" s="1"/>
  <c r="AB13" i="20"/>
  <c r="AC47" i="20" s="1"/>
  <c r="C13" i="20"/>
  <c r="AC13" i="20" s="1"/>
  <c r="AC30" i="20" s="1"/>
  <c r="W44" i="2"/>
  <c r="X44" i="2"/>
  <c r="Y44" i="2"/>
  <c r="Z44" i="2"/>
  <c r="AA44" i="2"/>
  <c r="AB44" i="2"/>
  <c r="W45" i="2"/>
  <c r="X45" i="2"/>
  <c r="Y45" i="2"/>
  <c r="Z45" i="2"/>
  <c r="AA45" i="2"/>
  <c r="AB45" i="2"/>
  <c r="W46" i="2"/>
  <c r="X46" i="2"/>
  <c r="Y46" i="2"/>
  <c r="Z46" i="2"/>
  <c r="AA46" i="2"/>
  <c r="AB46" i="2"/>
  <c r="W48" i="2"/>
  <c r="X48" i="2"/>
  <c r="Y48" i="2"/>
  <c r="Z48" i="2"/>
  <c r="AA48" i="2"/>
  <c r="AB48" i="2"/>
  <c r="W49" i="2"/>
  <c r="X49" i="2"/>
  <c r="Y49" i="2"/>
  <c r="Z49" i="2"/>
  <c r="AA49" i="2"/>
  <c r="AB49" i="2"/>
  <c r="W50" i="2"/>
  <c r="X50" i="2"/>
  <c r="Y50" i="2"/>
  <c r="Z50" i="2"/>
  <c r="AA50" i="2"/>
  <c r="AB50" i="2"/>
  <c r="W51" i="2"/>
  <c r="X51" i="2"/>
  <c r="Y51" i="2"/>
  <c r="Z51" i="2"/>
  <c r="AA51" i="2"/>
  <c r="AB51" i="2"/>
  <c r="W52" i="2"/>
  <c r="X52" i="2"/>
  <c r="Y52" i="2"/>
  <c r="Z52" i="2"/>
  <c r="AA52" i="2"/>
  <c r="AB52" i="2"/>
  <c r="W53" i="2"/>
  <c r="X53" i="2"/>
  <c r="Y53" i="2"/>
  <c r="Z53" i="2"/>
  <c r="AA53" i="2"/>
  <c r="AB53" i="2"/>
  <c r="W56" i="2"/>
  <c r="X56" i="2"/>
  <c r="Y56" i="2"/>
  <c r="Z56" i="2"/>
  <c r="AA56" i="2"/>
  <c r="AB56" i="2"/>
  <c r="X43" i="2"/>
  <c r="Y43" i="2"/>
  <c r="Z43" i="2"/>
  <c r="AA43" i="2"/>
  <c r="AB43" i="2"/>
  <c r="W27" i="2"/>
  <c r="X27" i="2"/>
  <c r="Y27" i="2"/>
  <c r="Z27" i="2"/>
  <c r="AA27" i="2"/>
  <c r="AB27" i="2"/>
  <c r="W28" i="2"/>
  <c r="X28" i="2"/>
  <c r="Y28" i="2"/>
  <c r="Z28" i="2"/>
  <c r="AA28" i="2"/>
  <c r="AB28" i="2"/>
  <c r="W29" i="2"/>
  <c r="X29" i="2"/>
  <c r="Y29" i="2"/>
  <c r="Z29" i="2"/>
  <c r="AA29" i="2"/>
  <c r="AB29" i="2"/>
  <c r="W30" i="2"/>
  <c r="W31" i="2"/>
  <c r="X31" i="2"/>
  <c r="Y31" i="2"/>
  <c r="Z31" i="2"/>
  <c r="AA31" i="2"/>
  <c r="AB31" i="2"/>
  <c r="W32" i="2"/>
  <c r="X32" i="2"/>
  <c r="Y32" i="2"/>
  <c r="Z32" i="2"/>
  <c r="AA32" i="2"/>
  <c r="AB32" i="2"/>
  <c r="W33" i="2"/>
  <c r="X33" i="2"/>
  <c r="Y33" i="2"/>
  <c r="Z33" i="2"/>
  <c r="AA33" i="2"/>
  <c r="AB33" i="2"/>
  <c r="W34" i="2"/>
  <c r="X34" i="2"/>
  <c r="Y34" i="2"/>
  <c r="Z34" i="2"/>
  <c r="AA34" i="2"/>
  <c r="AB34" i="2"/>
  <c r="W35" i="2"/>
  <c r="X35" i="2"/>
  <c r="Y35" i="2"/>
  <c r="Z35" i="2"/>
  <c r="AA35" i="2"/>
  <c r="AB35" i="2"/>
  <c r="W36" i="2"/>
  <c r="X36" i="2"/>
  <c r="Y36" i="2"/>
  <c r="Z36" i="2"/>
  <c r="AA36" i="2"/>
  <c r="AB36" i="2"/>
  <c r="X38" i="2"/>
  <c r="W39" i="2"/>
  <c r="X39" i="2"/>
  <c r="Y39" i="2"/>
  <c r="Z39" i="2"/>
  <c r="AA39" i="2"/>
  <c r="AB39" i="2"/>
  <c r="X26" i="2"/>
  <c r="Y26" i="2"/>
  <c r="Z26" i="2"/>
  <c r="AA26" i="2"/>
  <c r="AB26" i="2"/>
  <c r="AC10" i="2"/>
  <c r="AC11" i="2"/>
  <c r="AC28" i="2" s="1"/>
  <c r="AC12" i="2"/>
  <c r="AC14" i="2"/>
  <c r="AC15" i="2"/>
  <c r="AC32" i="2" s="1"/>
  <c r="AC16" i="2"/>
  <c r="AC33" i="2" s="1"/>
  <c r="AC17" i="2"/>
  <c r="AC18" i="2"/>
  <c r="AC19" i="2"/>
  <c r="AC36" i="2" s="1"/>
  <c r="AC22" i="2"/>
  <c r="AC39" i="2" s="1"/>
  <c r="AC9" i="2"/>
  <c r="AC26" i="2" s="1"/>
  <c r="D20" i="2"/>
  <c r="E20" i="2"/>
  <c r="F20" i="2"/>
  <c r="G20" i="2"/>
  <c r="G21" i="2" s="1"/>
  <c r="H20" i="2"/>
  <c r="I20" i="2"/>
  <c r="J20" i="2"/>
  <c r="K20" i="2"/>
  <c r="K21" i="2" s="1"/>
  <c r="L20" i="2"/>
  <c r="M20" i="2"/>
  <c r="N20" i="2"/>
  <c r="N21" i="2" s="1"/>
  <c r="O20" i="2"/>
  <c r="O21" i="2" s="1"/>
  <c r="P20" i="2"/>
  <c r="Q20" i="2"/>
  <c r="R20" i="2"/>
  <c r="R21" i="2" s="1"/>
  <c r="S20" i="2"/>
  <c r="S21" i="2" s="1"/>
  <c r="T20" i="2"/>
  <c r="U20" i="2"/>
  <c r="V20" i="2"/>
  <c r="W20" i="2"/>
  <c r="X20" i="2"/>
  <c r="Y20" i="2"/>
  <c r="Z20" i="2"/>
  <c r="AA20" i="2"/>
  <c r="AB20" i="2"/>
  <c r="D21" i="2"/>
  <c r="E21" i="2"/>
  <c r="F21" i="2"/>
  <c r="H21" i="2"/>
  <c r="I21" i="2"/>
  <c r="J21" i="2"/>
  <c r="L21" i="2"/>
  <c r="M21" i="2"/>
  <c r="P21" i="2"/>
  <c r="Q21" i="2"/>
  <c r="T21" i="2"/>
  <c r="U21" i="2"/>
  <c r="V21" i="2"/>
  <c r="X21" i="2"/>
  <c r="Y21" i="2"/>
  <c r="Z21" i="2"/>
  <c r="AB21" i="2"/>
  <c r="C20" i="2"/>
  <c r="AC20" i="2" s="1"/>
  <c r="AC37" i="2" s="1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C13" i="2"/>
  <c r="AC13" i="2" s="1"/>
  <c r="AC30" i="2" s="1"/>
  <c r="AC44" i="8"/>
  <c r="AC45" i="8"/>
  <c r="AC46" i="8"/>
  <c r="AC48" i="8"/>
  <c r="AC49" i="8"/>
  <c r="AC50" i="8"/>
  <c r="AC51" i="8"/>
  <c r="AC52" i="8"/>
  <c r="AC53" i="8"/>
  <c r="AC56" i="8"/>
  <c r="AC43" i="8"/>
  <c r="W44" i="8"/>
  <c r="X44" i="8"/>
  <c r="Y44" i="8"/>
  <c r="Z44" i="8"/>
  <c r="AA44" i="8"/>
  <c r="AB44" i="8"/>
  <c r="W45" i="8"/>
  <c r="X45" i="8"/>
  <c r="Y45" i="8"/>
  <c r="AA45" i="8"/>
  <c r="AB45" i="8"/>
  <c r="W46" i="8"/>
  <c r="X46" i="8"/>
  <c r="Y46" i="8"/>
  <c r="Z46" i="8"/>
  <c r="AA46" i="8"/>
  <c r="AB46" i="8"/>
  <c r="W48" i="8"/>
  <c r="X48" i="8"/>
  <c r="Y48" i="8"/>
  <c r="Z48" i="8"/>
  <c r="AA48" i="8"/>
  <c r="AB48" i="8"/>
  <c r="W49" i="8"/>
  <c r="X49" i="8"/>
  <c r="Y49" i="8"/>
  <c r="Z49" i="8"/>
  <c r="AA49" i="8"/>
  <c r="AB49" i="8"/>
  <c r="W50" i="8"/>
  <c r="X50" i="8"/>
  <c r="Y50" i="8"/>
  <c r="Z50" i="8"/>
  <c r="AA50" i="8"/>
  <c r="AB50" i="8"/>
  <c r="W51" i="8"/>
  <c r="X51" i="8"/>
  <c r="Y51" i="8"/>
  <c r="Z51" i="8"/>
  <c r="AA51" i="8"/>
  <c r="AB51" i="8"/>
  <c r="W52" i="8"/>
  <c r="X52" i="8"/>
  <c r="Y52" i="8"/>
  <c r="Z52" i="8"/>
  <c r="AA52" i="8"/>
  <c r="AB52" i="8"/>
  <c r="W53" i="8"/>
  <c r="X53" i="8"/>
  <c r="Y53" i="8"/>
  <c r="Z53" i="8"/>
  <c r="AA53" i="8"/>
  <c r="AB53" i="8"/>
  <c r="X54" i="8"/>
  <c r="AB54" i="8"/>
  <c r="W56" i="8"/>
  <c r="X56" i="8"/>
  <c r="X43" i="8"/>
  <c r="Y43" i="8"/>
  <c r="Z43" i="8"/>
  <c r="AA43" i="8"/>
  <c r="AB43" i="8"/>
  <c r="X27" i="8"/>
  <c r="AB27" i="8"/>
  <c r="X28" i="8"/>
  <c r="AB28" i="8"/>
  <c r="X29" i="8"/>
  <c r="AB29" i="8"/>
  <c r="X31" i="8"/>
  <c r="AB31" i="8"/>
  <c r="X32" i="8"/>
  <c r="AB32" i="8"/>
  <c r="X33" i="8"/>
  <c r="AB33" i="8"/>
  <c r="X34" i="8"/>
  <c r="AB34" i="8"/>
  <c r="X35" i="8"/>
  <c r="AB35" i="8"/>
  <c r="X36" i="8"/>
  <c r="AB36" i="8"/>
  <c r="X38" i="8"/>
  <c r="AB38" i="8"/>
  <c r="X39" i="8"/>
  <c r="AB39" i="8"/>
  <c r="AB26" i="8"/>
  <c r="AC10" i="8"/>
  <c r="AC11" i="8"/>
  <c r="AC12" i="8"/>
  <c r="AC14" i="8"/>
  <c r="AC15" i="8"/>
  <c r="AC16" i="8"/>
  <c r="AC17" i="8"/>
  <c r="AC18" i="8"/>
  <c r="AC19" i="8"/>
  <c r="AC9" i="8"/>
  <c r="D20" i="8"/>
  <c r="E20" i="8"/>
  <c r="F20" i="8"/>
  <c r="F21" i="8" s="1"/>
  <c r="G20" i="8"/>
  <c r="G21" i="8" s="1"/>
  <c r="H20" i="8"/>
  <c r="I20" i="8"/>
  <c r="J20" i="8"/>
  <c r="K20" i="8"/>
  <c r="K21" i="8" s="1"/>
  <c r="L20" i="8"/>
  <c r="M20" i="8"/>
  <c r="M21" i="8" s="1"/>
  <c r="N20" i="8"/>
  <c r="O20" i="8"/>
  <c r="O21" i="8" s="1"/>
  <c r="P20" i="8"/>
  <c r="Q20" i="8"/>
  <c r="Q21" i="8" s="1"/>
  <c r="R20" i="8"/>
  <c r="R21" i="8" s="1"/>
  <c r="S20" i="8"/>
  <c r="S21" i="8" s="1"/>
  <c r="T20" i="8"/>
  <c r="U20" i="8"/>
  <c r="V20" i="8"/>
  <c r="V21" i="8" s="1"/>
  <c r="W55" i="8" s="1"/>
  <c r="W20" i="8"/>
  <c r="W21" i="8" s="1"/>
  <c r="X55" i="8" s="1"/>
  <c r="X20" i="8"/>
  <c r="X37" i="8" s="1"/>
  <c r="Y20" i="8"/>
  <c r="Y54" i="8" s="1"/>
  <c r="Z20" i="8"/>
  <c r="AA54" i="8" s="1"/>
  <c r="AA20" i="8"/>
  <c r="AB20" i="8"/>
  <c r="AB37" i="8" s="1"/>
  <c r="D21" i="8"/>
  <c r="E21" i="8"/>
  <c r="H21" i="8"/>
  <c r="I21" i="8"/>
  <c r="J21" i="8"/>
  <c r="L21" i="8"/>
  <c r="N21" i="8"/>
  <c r="P21" i="8"/>
  <c r="T21" i="8"/>
  <c r="U21" i="8"/>
  <c r="X21" i="8"/>
  <c r="AB21" i="8"/>
  <c r="C20" i="8"/>
  <c r="AC20" i="8" s="1"/>
  <c r="D13" i="8"/>
  <c r="AC13" i="8" s="1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47" i="8" s="1"/>
  <c r="W13" i="8"/>
  <c r="X47" i="8" s="1"/>
  <c r="X13" i="8"/>
  <c r="Y47" i="8" s="1"/>
  <c r="Y13" i="8"/>
  <c r="Z47" i="8" s="1"/>
  <c r="Z13" i="8"/>
  <c r="AA47" i="8" s="1"/>
  <c r="AA13" i="8"/>
  <c r="AB47" i="8" s="1"/>
  <c r="AB13" i="8"/>
  <c r="AC47" i="8" s="1"/>
  <c r="C13" i="8"/>
  <c r="AC44" i="29"/>
  <c r="AC45" i="29"/>
  <c r="AC46" i="29"/>
  <c r="AC48" i="29"/>
  <c r="AC49" i="29"/>
  <c r="AC50" i="29"/>
  <c r="AC51" i="29"/>
  <c r="AC52" i="29"/>
  <c r="AC53" i="29"/>
  <c r="AC56" i="29"/>
  <c r="W44" i="29"/>
  <c r="X44" i="29"/>
  <c r="Y44" i="29"/>
  <c r="Z44" i="29"/>
  <c r="AA44" i="29"/>
  <c r="AB44" i="29"/>
  <c r="W45" i="29"/>
  <c r="X45" i="29"/>
  <c r="Y45" i="29"/>
  <c r="Z45" i="29"/>
  <c r="AA45" i="29"/>
  <c r="AB45" i="29"/>
  <c r="W46" i="29"/>
  <c r="X46" i="29"/>
  <c r="Y46" i="29"/>
  <c r="Z46" i="29"/>
  <c r="AA46" i="29"/>
  <c r="AB46" i="29"/>
  <c r="W48" i="29"/>
  <c r="X48" i="29"/>
  <c r="Y48" i="29"/>
  <c r="Z48" i="29"/>
  <c r="AA48" i="29"/>
  <c r="AB48" i="29"/>
  <c r="W49" i="29"/>
  <c r="X49" i="29"/>
  <c r="Y49" i="29"/>
  <c r="Z49" i="29"/>
  <c r="AA49" i="29"/>
  <c r="AB49" i="29"/>
  <c r="W50" i="29"/>
  <c r="X50" i="29"/>
  <c r="Y50" i="29"/>
  <c r="Z50" i="29"/>
  <c r="AA50" i="29"/>
  <c r="AB50" i="29"/>
  <c r="W51" i="29"/>
  <c r="X51" i="29"/>
  <c r="Y51" i="29"/>
  <c r="Z51" i="29"/>
  <c r="AA51" i="29"/>
  <c r="AB51" i="29"/>
  <c r="W52" i="29"/>
  <c r="X52" i="29"/>
  <c r="Y52" i="29"/>
  <c r="Z52" i="29"/>
  <c r="AA52" i="29"/>
  <c r="AB52" i="29"/>
  <c r="W53" i="29"/>
  <c r="X53" i="29"/>
  <c r="Y53" i="29"/>
  <c r="Z53" i="29"/>
  <c r="AA53" i="29"/>
  <c r="AB53" i="29"/>
  <c r="W56" i="29"/>
  <c r="X56" i="29"/>
  <c r="Y56" i="29"/>
  <c r="Z56" i="29"/>
  <c r="AA56" i="29"/>
  <c r="AB56" i="29"/>
  <c r="X43" i="29"/>
  <c r="Y43" i="29"/>
  <c r="Z43" i="29"/>
  <c r="AA43" i="29"/>
  <c r="AB43" i="29"/>
  <c r="V27" i="29"/>
  <c r="W27" i="29"/>
  <c r="X27" i="29"/>
  <c r="Y27" i="29"/>
  <c r="Z27" i="29"/>
  <c r="AA27" i="29"/>
  <c r="AB27" i="29"/>
  <c r="V28" i="29"/>
  <c r="W28" i="29"/>
  <c r="X28" i="29"/>
  <c r="Y28" i="29"/>
  <c r="Z28" i="29"/>
  <c r="AA28" i="29"/>
  <c r="AB28" i="29"/>
  <c r="V29" i="29"/>
  <c r="W29" i="29"/>
  <c r="X29" i="29"/>
  <c r="Y29" i="29"/>
  <c r="Z29" i="29"/>
  <c r="AA29" i="29"/>
  <c r="AB29" i="29"/>
  <c r="V31" i="29"/>
  <c r="W31" i="29"/>
  <c r="X31" i="29"/>
  <c r="Y31" i="29"/>
  <c r="Z31" i="29"/>
  <c r="AA31" i="29"/>
  <c r="AB31" i="29"/>
  <c r="V32" i="29"/>
  <c r="W32" i="29"/>
  <c r="X32" i="29"/>
  <c r="Y32" i="29"/>
  <c r="Z32" i="29"/>
  <c r="AA32" i="29"/>
  <c r="AB32" i="29"/>
  <c r="V33" i="29"/>
  <c r="W33" i="29"/>
  <c r="X33" i="29"/>
  <c r="Y33" i="29"/>
  <c r="Z33" i="29"/>
  <c r="AA33" i="29"/>
  <c r="AB33" i="29"/>
  <c r="V34" i="29"/>
  <c r="W34" i="29"/>
  <c r="X34" i="29"/>
  <c r="Y34" i="29"/>
  <c r="Z34" i="29"/>
  <c r="AA34" i="29"/>
  <c r="AB34" i="29"/>
  <c r="V35" i="29"/>
  <c r="W35" i="29"/>
  <c r="X35" i="29"/>
  <c r="Y35" i="29"/>
  <c r="Z35" i="29"/>
  <c r="AA35" i="29"/>
  <c r="AB35" i="29"/>
  <c r="V36" i="29"/>
  <c r="W36" i="29"/>
  <c r="X36" i="29"/>
  <c r="Y36" i="29"/>
  <c r="Z36" i="29"/>
  <c r="AA36" i="29"/>
  <c r="AB36" i="29"/>
  <c r="W37" i="29"/>
  <c r="AA37" i="29"/>
  <c r="W38" i="29"/>
  <c r="AA38" i="29"/>
  <c r="V39" i="29"/>
  <c r="W39" i="29"/>
  <c r="X39" i="29"/>
  <c r="Y39" i="29"/>
  <c r="Z39" i="29"/>
  <c r="AA39" i="29"/>
  <c r="AB39" i="29"/>
  <c r="W26" i="29"/>
  <c r="X26" i="29"/>
  <c r="Y26" i="29"/>
  <c r="Z26" i="29"/>
  <c r="AA26" i="29"/>
  <c r="AB26" i="29"/>
  <c r="AC26" i="29"/>
  <c r="AC10" i="29"/>
  <c r="AC27" i="29" s="1"/>
  <c r="AC11" i="29"/>
  <c r="AC28" i="29" s="1"/>
  <c r="AC12" i="29"/>
  <c r="AC29" i="29" s="1"/>
  <c r="AC14" i="29"/>
  <c r="AC31" i="29" s="1"/>
  <c r="AC15" i="29"/>
  <c r="AC32" i="29" s="1"/>
  <c r="AC16" i="29"/>
  <c r="AC33" i="29" s="1"/>
  <c r="AC17" i="29"/>
  <c r="AC34" i="29" s="1"/>
  <c r="AC18" i="29"/>
  <c r="AC35" i="29" s="1"/>
  <c r="AC19" i="29"/>
  <c r="AC36" i="29" s="1"/>
  <c r="AC22" i="29"/>
  <c r="AC39" i="29" s="1"/>
  <c r="AC9" i="29"/>
  <c r="D20" i="29"/>
  <c r="E20" i="29"/>
  <c r="E21" i="29" s="1"/>
  <c r="F20" i="29"/>
  <c r="G20" i="29"/>
  <c r="G21" i="29" s="1"/>
  <c r="H20" i="29"/>
  <c r="I20" i="29"/>
  <c r="J20" i="29"/>
  <c r="K20" i="29"/>
  <c r="K21" i="29" s="1"/>
  <c r="L20" i="29"/>
  <c r="L21" i="29" s="1"/>
  <c r="M20" i="29"/>
  <c r="N20" i="29"/>
  <c r="O20" i="29"/>
  <c r="O21" i="29" s="1"/>
  <c r="P20" i="29"/>
  <c r="P21" i="29" s="1"/>
  <c r="Q20" i="29"/>
  <c r="Q21" i="29" s="1"/>
  <c r="R20" i="29"/>
  <c r="S20" i="29"/>
  <c r="S21" i="29" s="1"/>
  <c r="T20" i="29"/>
  <c r="U20" i="29"/>
  <c r="U21" i="29" s="1"/>
  <c r="V20" i="29"/>
  <c r="V37" i="29" s="1"/>
  <c r="W20" i="29"/>
  <c r="W21" i="29" s="1"/>
  <c r="X55" i="29" s="1"/>
  <c r="X20" i="29"/>
  <c r="X37" i="29" s="1"/>
  <c r="Y20" i="29"/>
  <c r="Y37" i="29" s="1"/>
  <c r="Z20" i="29"/>
  <c r="Z37" i="29" s="1"/>
  <c r="AA20" i="29"/>
  <c r="AA21" i="29" s="1"/>
  <c r="AB20" i="29"/>
  <c r="AC54" i="29" s="1"/>
  <c r="D21" i="29"/>
  <c r="F21" i="29"/>
  <c r="H21" i="29"/>
  <c r="I21" i="29"/>
  <c r="J21" i="29"/>
  <c r="M21" i="29"/>
  <c r="N21" i="29"/>
  <c r="R21" i="29"/>
  <c r="T21" i="29"/>
  <c r="V21" i="29"/>
  <c r="W55" i="29" s="1"/>
  <c r="X21" i="29"/>
  <c r="X38" i="29" s="1"/>
  <c r="Y21" i="29"/>
  <c r="Z55" i="29" s="1"/>
  <c r="Z21" i="29"/>
  <c r="AA55" i="29" s="1"/>
  <c r="C20" i="29"/>
  <c r="AC20" i="29" s="1"/>
  <c r="AC37" i="29" s="1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V13" i="29"/>
  <c r="W47" i="29" s="1"/>
  <c r="W13" i="29"/>
  <c r="X47" i="29" s="1"/>
  <c r="X13" i="29"/>
  <c r="X30" i="29" s="1"/>
  <c r="Y13" i="29"/>
  <c r="Z47" i="29" s="1"/>
  <c r="Z13" i="29"/>
  <c r="AA47" i="29" s="1"/>
  <c r="AA13" i="29"/>
  <c r="AB47" i="29" s="1"/>
  <c r="AB13" i="29"/>
  <c r="AB30" i="29" s="1"/>
  <c r="AC44" i="28"/>
  <c r="AC45" i="28"/>
  <c r="AC46" i="28"/>
  <c r="AC48" i="28"/>
  <c r="AC49" i="28"/>
  <c r="AC50" i="28"/>
  <c r="AC51" i="28"/>
  <c r="AC52" i="28"/>
  <c r="AC53" i="28"/>
  <c r="AC56" i="28"/>
  <c r="AC43" i="28"/>
  <c r="V44" i="28"/>
  <c r="W44" i="28"/>
  <c r="X44" i="28"/>
  <c r="Y44" i="28"/>
  <c r="Z44" i="28"/>
  <c r="AA44" i="28"/>
  <c r="AB44" i="28"/>
  <c r="V45" i="28"/>
  <c r="W45" i="28"/>
  <c r="X45" i="28"/>
  <c r="Y45" i="28"/>
  <c r="Z45" i="28"/>
  <c r="AA45" i="28"/>
  <c r="AB45" i="28"/>
  <c r="V46" i="28"/>
  <c r="W46" i="28"/>
  <c r="X46" i="28"/>
  <c r="Y46" i="28"/>
  <c r="Z46" i="28"/>
  <c r="AA46" i="28"/>
  <c r="AB46" i="28"/>
  <c r="V48" i="28"/>
  <c r="W48" i="28"/>
  <c r="X48" i="28"/>
  <c r="Y48" i="28"/>
  <c r="Z48" i="28"/>
  <c r="AA48" i="28"/>
  <c r="AB48" i="28"/>
  <c r="V49" i="28"/>
  <c r="W49" i="28"/>
  <c r="X49" i="28"/>
  <c r="Y49" i="28"/>
  <c r="Z49" i="28"/>
  <c r="AA49" i="28"/>
  <c r="AB49" i="28"/>
  <c r="V50" i="28"/>
  <c r="W50" i="28"/>
  <c r="X50" i="28"/>
  <c r="Y50" i="28"/>
  <c r="Z50" i="28"/>
  <c r="AA50" i="28"/>
  <c r="AB50" i="28"/>
  <c r="V51" i="28"/>
  <c r="W51" i="28"/>
  <c r="X51" i="28"/>
  <c r="Y51" i="28"/>
  <c r="Z51" i="28"/>
  <c r="AA51" i="28"/>
  <c r="AB51" i="28"/>
  <c r="V52" i="28"/>
  <c r="W52" i="28"/>
  <c r="X52" i="28"/>
  <c r="Y52" i="28"/>
  <c r="Z52" i="28"/>
  <c r="AA52" i="28"/>
  <c r="AB52" i="28"/>
  <c r="V53" i="28"/>
  <c r="W53" i="28"/>
  <c r="X53" i="28"/>
  <c r="Y53" i="28"/>
  <c r="Z53" i="28"/>
  <c r="AA53" i="28"/>
  <c r="AB53" i="28"/>
  <c r="V56" i="28"/>
  <c r="W56" i="28"/>
  <c r="X56" i="28"/>
  <c r="Y56" i="28"/>
  <c r="Z56" i="28"/>
  <c r="AA56" i="28"/>
  <c r="AB56" i="28"/>
  <c r="W43" i="28"/>
  <c r="X43" i="28"/>
  <c r="Y43" i="28"/>
  <c r="Z43" i="28"/>
  <c r="AA43" i="28"/>
  <c r="AB43" i="28"/>
  <c r="V27" i="28"/>
  <c r="W27" i="28"/>
  <c r="X27" i="28"/>
  <c r="Y27" i="28"/>
  <c r="Z27" i="28"/>
  <c r="AA27" i="28"/>
  <c r="AB27" i="28"/>
  <c r="V28" i="28"/>
  <c r="W28" i="28"/>
  <c r="X28" i="28"/>
  <c r="Y28" i="28"/>
  <c r="Z28" i="28"/>
  <c r="AA28" i="28"/>
  <c r="AB28" i="28"/>
  <c r="V29" i="28"/>
  <c r="W29" i="28"/>
  <c r="X29" i="28"/>
  <c r="Y29" i="28"/>
  <c r="Z29" i="28"/>
  <c r="AA29" i="28"/>
  <c r="AB29" i="28"/>
  <c r="V31" i="28"/>
  <c r="W31" i="28"/>
  <c r="X31" i="28"/>
  <c r="Y31" i="28"/>
  <c r="Z31" i="28"/>
  <c r="AA31" i="28"/>
  <c r="AB31" i="28"/>
  <c r="V32" i="28"/>
  <c r="W32" i="28"/>
  <c r="X32" i="28"/>
  <c r="Y32" i="28"/>
  <c r="Z32" i="28"/>
  <c r="AA32" i="28"/>
  <c r="AB32" i="28"/>
  <c r="V33" i="28"/>
  <c r="W33" i="28"/>
  <c r="X33" i="28"/>
  <c r="Y33" i="28"/>
  <c r="Z33" i="28"/>
  <c r="AA33" i="28"/>
  <c r="AB33" i="28"/>
  <c r="V34" i="28"/>
  <c r="W34" i="28"/>
  <c r="X34" i="28"/>
  <c r="Y34" i="28"/>
  <c r="Z34" i="28"/>
  <c r="AA34" i="28"/>
  <c r="AB34" i="28"/>
  <c r="V35" i="28"/>
  <c r="W35" i="28"/>
  <c r="X35" i="28"/>
  <c r="Y35" i="28"/>
  <c r="Z35" i="28"/>
  <c r="AA35" i="28"/>
  <c r="AB35" i="28"/>
  <c r="V36" i="28"/>
  <c r="W36" i="28"/>
  <c r="X36" i="28"/>
  <c r="Y36" i="28"/>
  <c r="Z36" i="28"/>
  <c r="AA36" i="28"/>
  <c r="AB36" i="28"/>
  <c r="X37" i="28"/>
  <c r="AB37" i="28"/>
  <c r="X38" i="28"/>
  <c r="AB38" i="28"/>
  <c r="V39" i="28"/>
  <c r="W39" i="28"/>
  <c r="X39" i="28"/>
  <c r="Y39" i="28"/>
  <c r="Z39" i="28"/>
  <c r="AA39" i="28"/>
  <c r="AB39" i="28"/>
  <c r="W26" i="28"/>
  <c r="X26" i="28"/>
  <c r="Y26" i="28"/>
  <c r="Z26" i="28"/>
  <c r="AA26" i="28"/>
  <c r="AB26" i="28"/>
  <c r="AC10" i="28"/>
  <c r="AC27" i="28" s="1"/>
  <c r="AC11" i="28"/>
  <c r="AC12" i="28"/>
  <c r="AC14" i="28"/>
  <c r="AC31" i="28" s="1"/>
  <c r="AC15" i="28"/>
  <c r="AC16" i="28"/>
  <c r="AC17" i="28"/>
  <c r="AC34" i="28" s="1"/>
  <c r="AC18" i="28"/>
  <c r="AC35" i="28" s="1"/>
  <c r="AC19" i="28"/>
  <c r="AC22" i="28"/>
  <c r="AC28" i="28" s="1"/>
  <c r="AC9" i="28"/>
  <c r="D20" i="28"/>
  <c r="E20" i="28"/>
  <c r="F20" i="28"/>
  <c r="F21" i="28" s="1"/>
  <c r="G20" i="28"/>
  <c r="G21" i="28" s="1"/>
  <c r="H20" i="28"/>
  <c r="I20" i="28"/>
  <c r="J20" i="28"/>
  <c r="K20" i="28"/>
  <c r="K21" i="28" s="1"/>
  <c r="L20" i="28"/>
  <c r="M20" i="28"/>
  <c r="M21" i="28" s="1"/>
  <c r="N20" i="28"/>
  <c r="O20" i="28"/>
  <c r="O21" i="28" s="1"/>
  <c r="P20" i="28"/>
  <c r="Q20" i="28"/>
  <c r="Q21" i="28" s="1"/>
  <c r="R20" i="28"/>
  <c r="R21" i="28" s="1"/>
  <c r="S20" i="28"/>
  <c r="S21" i="28" s="1"/>
  <c r="T20" i="28"/>
  <c r="U20" i="28"/>
  <c r="V54" i="28" s="1"/>
  <c r="V20" i="28"/>
  <c r="V37" i="28" s="1"/>
  <c r="W20" i="28"/>
  <c r="W21" i="28" s="1"/>
  <c r="W38" i="28" s="1"/>
  <c r="X20" i="28"/>
  <c r="Y54" i="28" s="1"/>
  <c r="Y20" i="28"/>
  <c r="Y37" i="28" s="1"/>
  <c r="Z20" i="28"/>
  <c r="Z37" i="28" s="1"/>
  <c r="AA20" i="28"/>
  <c r="AA21" i="28" s="1"/>
  <c r="AA38" i="28" s="1"/>
  <c r="AB20" i="28"/>
  <c r="AC54" i="28" s="1"/>
  <c r="D21" i="28"/>
  <c r="E21" i="28"/>
  <c r="H21" i="28"/>
  <c r="I21" i="28"/>
  <c r="J21" i="28"/>
  <c r="L21" i="28"/>
  <c r="N21" i="28"/>
  <c r="P21" i="28"/>
  <c r="T21" i="28"/>
  <c r="U21" i="28"/>
  <c r="X21" i="28"/>
  <c r="Y55" i="28" s="1"/>
  <c r="Y21" i="28"/>
  <c r="Y38" i="28" s="1"/>
  <c r="Z21" i="28"/>
  <c r="Z38" i="28" s="1"/>
  <c r="AB21" i="28"/>
  <c r="C20" i="28"/>
  <c r="AC20" i="28" s="1"/>
  <c r="AC37" i="28" s="1"/>
  <c r="D13" i="28"/>
  <c r="AC13" i="28" s="1"/>
  <c r="AC30" i="28" s="1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47" i="28" s="1"/>
  <c r="V13" i="28"/>
  <c r="V30" i="28" s="1"/>
  <c r="W13" i="28"/>
  <c r="W30" i="28" s="1"/>
  <c r="X13" i="28"/>
  <c r="Y47" i="28" s="1"/>
  <c r="Y13" i="28"/>
  <c r="Y30" i="28" s="1"/>
  <c r="Z13" i="28"/>
  <c r="Z30" i="28" s="1"/>
  <c r="AA13" i="28"/>
  <c r="AA30" i="28" s="1"/>
  <c r="AB13" i="28"/>
  <c r="AC47" i="28" s="1"/>
  <c r="C13" i="28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U9" i="27"/>
  <c r="V9" i="27"/>
  <c r="W9" i="27"/>
  <c r="X9" i="27"/>
  <c r="Y9" i="27"/>
  <c r="Z9" i="27"/>
  <c r="AA9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AA13" i="27"/>
  <c r="B10" i="27"/>
  <c r="B11" i="27"/>
  <c r="B12" i="27"/>
  <c r="B13" i="27"/>
  <c r="AB26" i="1"/>
  <c r="AB27" i="1"/>
  <c r="AB28" i="1"/>
  <c r="AB29" i="1"/>
  <c r="AB25" i="1"/>
  <c r="V26" i="1"/>
  <c r="W26" i="1"/>
  <c r="X26" i="1"/>
  <c r="Y26" i="1"/>
  <c r="Z26" i="1"/>
  <c r="AA26" i="1"/>
  <c r="V27" i="1"/>
  <c r="W27" i="1"/>
  <c r="X27" i="1"/>
  <c r="Y27" i="1"/>
  <c r="Z27" i="1"/>
  <c r="AA27" i="1"/>
  <c r="V28" i="1"/>
  <c r="W28" i="1"/>
  <c r="X28" i="1"/>
  <c r="Y28" i="1"/>
  <c r="Z28" i="1"/>
  <c r="AA28" i="1"/>
  <c r="V29" i="1"/>
  <c r="W29" i="1"/>
  <c r="X29" i="1"/>
  <c r="Y29" i="1"/>
  <c r="Z29" i="1"/>
  <c r="AA29" i="1"/>
  <c r="W25" i="1"/>
  <c r="X25" i="1"/>
  <c r="Y25" i="1"/>
  <c r="Z25" i="1"/>
  <c r="AA25" i="1"/>
  <c r="W18" i="1"/>
  <c r="X18" i="1"/>
  <c r="Y18" i="1"/>
  <c r="Z18" i="1"/>
  <c r="AA18" i="1"/>
  <c r="W19" i="1"/>
  <c r="X19" i="1"/>
  <c r="Y19" i="1"/>
  <c r="Z19" i="1"/>
  <c r="AA19" i="1"/>
  <c r="W20" i="1"/>
  <c r="X20" i="1"/>
  <c r="Y20" i="1"/>
  <c r="Z20" i="1"/>
  <c r="AA20" i="1"/>
  <c r="AB20" i="1"/>
  <c r="W21" i="1"/>
  <c r="X21" i="1"/>
  <c r="Y21" i="1"/>
  <c r="Z21" i="1"/>
  <c r="AA21" i="1"/>
  <c r="X17" i="1"/>
  <c r="Y17" i="1"/>
  <c r="Z17" i="1"/>
  <c r="AA17" i="1"/>
  <c r="AB10" i="1"/>
  <c r="AB18" i="1" s="1"/>
  <c r="AB11" i="1"/>
  <c r="AB19" i="1" s="1"/>
  <c r="AB12" i="1"/>
  <c r="AB13" i="1"/>
  <c r="AB21" i="1" s="1"/>
  <c r="AB9" i="1"/>
  <c r="AB17" i="1" s="1"/>
  <c r="AB26" i="7"/>
  <c r="AB27" i="7"/>
  <c r="AB28" i="7"/>
  <c r="AB25" i="7"/>
  <c r="V26" i="7"/>
  <c r="W26" i="7"/>
  <c r="X26" i="7"/>
  <c r="Y26" i="7"/>
  <c r="Z26" i="7"/>
  <c r="AA26" i="7"/>
  <c r="V27" i="7"/>
  <c r="W27" i="7"/>
  <c r="X27" i="7"/>
  <c r="Y27" i="7"/>
  <c r="Z27" i="7"/>
  <c r="AA27" i="7"/>
  <c r="V28" i="7"/>
  <c r="W28" i="7"/>
  <c r="X28" i="7"/>
  <c r="Y28" i="7"/>
  <c r="Z28" i="7"/>
  <c r="AA28" i="7"/>
  <c r="V29" i="7"/>
  <c r="W29" i="7"/>
  <c r="W25" i="7"/>
  <c r="X25" i="7"/>
  <c r="Y25" i="7"/>
  <c r="Z25" i="7"/>
  <c r="AA25" i="7"/>
  <c r="AA18" i="7"/>
  <c r="AA19" i="7"/>
  <c r="AA20" i="7"/>
  <c r="AA21" i="7"/>
  <c r="AA17" i="7"/>
  <c r="AB10" i="7"/>
  <c r="AB10" i="27" s="1"/>
  <c r="AB11" i="7"/>
  <c r="AB12" i="7"/>
  <c r="AB12" i="27" s="1"/>
  <c r="AB9" i="7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C28" i="6"/>
  <c r="C29" i="6"/>
  <c r="C30" i="6"/>
  <c r="C32" i="6"/>
  <c r="C27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B19" i="6"/>
  <c r="B20" i="6"/>
  <c r="B21" i="6"/>
  <c r="B23" i="6"/>
  <c r="C13" i="6"/>
  <c r="C22" i="6" s="1"/>
  <c r="D13" i="6"/>
  <c r="E13" i="6"/>
  <c r="E31" i="6" s="1"/>
  <c r="F13" i="6"/>
  <c r="G31" i="6" s="1"/>
  <c r="G13" i="6"/>
  <c r="G22" i="6" s="1"/>
  <c r="H13" i="6"/>
  <c r="I13" i="6"/>
  <c r="I31" i="6" s="1"/>
  <c r="J13" i="6"/>
  <c r="K31" i="6" s="1"/>
  <c r="K13" i="6"/>
  <c r="K22" i="6" s="1"/>
  <c r="L13" i="6"/>
  <c r="M13" i="6"/>
  <c r="M31" i="6" s="1"/>
  <c r="N13" i="6"/>
  <c r="O31" i="6" s="1"/>
  <c r="O13" i="6"/>
  <c r="O22" i="6" s="1"/>
  <c r="P13" i="6"/>
  <c r="Q13" i="6"/>
  <c r="Q31" i="6" s="1"/>
  <c r="R13" i="6"/>
  <c r="S13" i="6"/>
  <c r="T13" i="6"/>
  <c r="U13" i="6"/>
  <c r="V13" i="6"/>
  <c r="W13" i="6"/>
  <c r="X13" i="6"/>
  <c r="Y13" i="6"/>
  <c r="Z13" i="6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C28" i="12"/>
  <c r="C29" i="12"/>
  <c r="C30" i="12"/>
  <c r="C32" i="12"/>
  <c r="C2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D22" i="12"/>
  <c r="L22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B19" i="12"/>
  <c r="B20" i="12"/>
  <c r="B21" i="12"/>
  <c r="B23" i="12"/>
  <c r="B18" i="12"/>
  <c r="C13" i="12"/>
  <c r="C13" i="40" s="1"/>
  <c r="D13" i="12"/>
  <c r="D13" i="40" s="1"/>
  <c r="E13" i="12"/>
  <c r="F13" i="12"/>
  <c r="F13" i="40" s="1"/>
  <c r="G13" i="12"/>
  <c r="G13" i="40" s="1"/>
  <c r="H13" i="12"/>
  <c r="H13" i="40" s="1"/>
  <c r="I13" i="12"/>
  <c r="I13" i="40" s="1"/>
  <c r="J13" i="12"/>
  <c r="J13" i="40" s="1"/>
  <c r="K13" i="12"/>
  <c r="K13" i="40" s="1"/>
  <c r="L13" i="12"/>
  <c r="L13" i="40" s="1"/>
  <c r="M13" i="12"/>
  <c r="M13" i="40" s="1"/>
  <c r="N13" i="12"/>
  <c r="N13" i="40" s="1"/>
  <c r="O13" i="12"/>
  <c r="O13" i="40" s="1"/>
  <c r="P13" i="12"/>
  <c r="P13" i="40" s="1"/>
  <c r="Q13" i="12"/>
  <c r="Q13" i="40" s="1"/>
  <c r="R13" i="12"/>
  <c r="R13" i="40" s="1"/>
  <c r="S13" i="12"/>
  <c r="T13" i="12"/>
  <c r="U13" i="12"/>
  <c r="V13" i="12"/>
  <c r="W13" i="12"/>
  <c r="X13" i="12"/>
  <c r="Y13" i="12"/>
  <c r="Z13" i="12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C28" i="5"/>
  <c r="C29" i="5"/>
  <c r="C30" i="5"/>
  <c r="C32" i="5"/>
  <c r="C2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B19" i="5"/>
  <c r="B20" i="5"/>
  <c r="B21" i="5"/>
  <c r="B23" i="5"/>
  <c r="B18" i="5"/>
  <c r="C13" i="5"/>
  <c r="C22" i="5" s="1"/>
  <c r="D13" i="5"/>
  <c r="E13" i="5"/>
  <c r="F13" i="5"/>
  <c r="F22" i="5" s="1"/>
  <c r="G13" i="5"/>
  <c r="G31" i="5" s="1"/>
  <c r="H13" i="5"/>
  <c r="I13" i="5"/>
  <c r="J13" i="5"/>
  <c r="J22" i="5" s="1"/>
  <c r="K13" i="5"/>
  <c r="K31" i="5" s="1"/>
  <c r="L13" i="5"/>
  <c r="M13" i="5"/>
  <c r="N13" i="5"/>
  <c r="N22" i="5" s="1"/>
  <c r="O13" i="5"/>
  <c r="O31" i="5" s="1"/>
  <c r="P13" i="5"/>
  <c r="Q13" i="5"/>
  <c r="R13" i="5"/>
  <c r="R22" i="5" s="1"/>
  <c r="S13" i="5"/>
  <c r="S31" i="5" s="1"/>
  <c r="T13" i="5"/>
  <c r="U13" i="5"/>
  <c r="V13" i="5"/>
  <c r="W13" i="5"/>
  <c r="X13" i="5"/>
  <c r="Y13" i="5"/>
  <c r="Z13" i="5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C28" i="11"/>
  <c r="C29" i="11"/>
  <c r="C30" i="11"/>
  <c r="C32" i="11"/>
  <c r="C2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N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B19" i="11"/>
  <c r="B20" i="11"/>
  <c r="B21" i="11"/>
  <c r="B23" i="11"/>
  <c r="B18" i="11"/>
  <c r="C13" i="11"/>
  <c r="C13" i="39" s="1"/>
  <c r="D13" i="11"/>
  <c r="D13" i="39" s="1"/>
  <c r="E13" i="11"/>
  <c r="F13" i="11"/>
  <c r="F13" i="39" s="1"/>
  <c r="G13" i="11"/>
  <c r="G13" i="39" s="1"/>
  <c r="H13" i="11"/>
  <c r="H13" i="39" s="1"/>
  <c r="I13" i="11"/>
  <c r="J13" i="11"/>
  <c r="J13" i="39" s="1"/>
  <c r="K13" i="11"/>
  <c r="K13" i="39" s="1"/>
  <c r="L13" i="11"/>
  <c r="L13" i="39" s="1"/>
  <c r="M13" i="11"/>
  <c r="N13" i="11"/>
  <c r="N13" i="39" s="1"/>
  <c r="O13" i="11"/>
  <c r="O13" i="39" s="1"/>
  <c r="P13" i="11"/>
  <c r="P13" i="39" s="1"/>
  <c r="Q13" i="11"/>
  <c r="R13" i="11"/>
  <c r="R13" i="39" s="1"/>
  <c r="S13" i="11"/>
  <c r="S13" i="39" s="1"/>
  <c r="T13" i="11"/>
  <c r="U13" i="11"/>
  <c r="V13" i="11"/>
  <c r="W13" i="11"/>
  <c r="X13" i="11"/>
  <c r="Y13" i="11"/>
  <c r="Z13" i="11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C28" i="4"/>
  <c r="C29" i="4"/>
  <c r="C30" i="4"/>
  <c r="C32" i="4"/>
  <c r="C2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B19" i="4"/>
  <c r="B20" i="4"/>
  <c r="B21" i="4"/>
  <c r="B23" i="4"/>
  <c r="B18" i="4"/>
  <c r="C13" i="4"/>
  <c r="C22" i="4" s="1"/>
  <c r="D13" i="4"/>
  <c r="D31" i="4" s="1"/>
  <c r="E13" i="4"/>
  <c r="E31" i="4" s="1"/>
  <c r="F13" i="4"/>
  <c r="F31" i="4" s="1"/>
  <c r="G13" i="4"/>
  <c r="H13" i="4"/>
  <c r="H22" i="4" s="1"/>
  <c r="I13" i="4"/>
  <c r="I31" i="4" s="1"/>
  <c r="J13" i="4"/>
  <c r="J31" i="4" s="1"/>
  <c r="K13" i="4"/>
  <c r="L13" i="4"/>
  <c r="L22" i="4" s="1"/>
  <c r="M13" i="4"/>
  <c r="M31" i="4" s="1"/>
  <c r="N13" i="4"/>
  <c r="N31" i="4" s="1"/>
  <c r="O13" i="4"/>
  <c r="P13" i="4"/>
  <c r="P22" i="4" s="1"/>
  <c r="Q13" i="4"/>
  <c r="Q31" i="4" s="1"/>
  <c r="R13" i="4"/>
  <c r="R31" i="4" s="1"/>
  <c r="S13" i="4"/>
  <c r="T13" i="4"/>
  <c r="U13" i="4"/>
  <c r="V13" i="4"/>
  <c r="W13" i="4"/>
  <c r="X13" i="4"/>
  <c r="Y13" i="4"/>
  <c r="Z13" i="4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C28" i="10"/>
  <c r="C29" i="10"/>
  <c r="C30" i="10"/>
  <c r="C32" i="10"/>
  <c r="C2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B19" i="10"/>
  <c r="B20" i="10"/>
  <c r="B21" i="10"/>
  <c r="B23" i="10"/>
  <c r="B18" i="10"/>
  <c r="C13" i="10"/>
  <c r="C13" i="38" s="1"/>
  <c r="D13" i="10"/>
  <c r="D13" i="38" s="1"/>
  <c r="E13" i="10"/>
  <c r="F13" i="10"/>
  <c r="F13" i="38" s="1"/>
  <c r="G13" i="10"/>
  <c r="G13" i="38" s="1"/>
  <c r="H13" i="10"/>
  <c r="H13" i="38" s="1"/>
  <c r="I13" i="10"/>
  <c r="I13" i="38" s="1"/>
  <c r="J13" i="10"/>
  <c r="J13" i="38" s="1"/>
  <c r="K13" i="10"/>
  <c r="K13" i="38" s="1"/>
  <c r="L13" i="10"/>
  <c r="L13" i="38" s="1"/>
  <c r="M13" i="10"/>
  <c r="N13" i="10"/>
  <c r="N13" i="38" s="1"/>
  <c r="O13" i="10"/>
  <c r="O13" i="38" s="1"/>
  <c r="P13" i="10"/>
  <c r="Q13" i="10"/>
  <c r="Q13" i="38" s="1"/>
  <c r="R13" i="10"/>
  <c r="R13" i="38" s="1"/>
  <c r="S13" i="10"/>
  <c r="S13" i="38" s="1"/>
  <c r="T13" i="10"/>
  <c r="T13" i="38" s="1"/>
  <c r="U13" i="10"/>
  <c r="V13" i="10"/>
  <c r="W13" i="10"/>
  <c r="X13" i="10"/>
  <c r="Y13" i="10"/>
  <c r="Z13" i="10"/>
  <c r="B13" i="10"/>
  <c r="E71" i="37"/>
  <c r="F71" i="37"/>
  <c r="G71" i="37"/>
  <c r="H71" i="37"/>
  <c r="I71" i="37"/>
  <c r="J71" i="37"/>
  <c r="K71" i="37"/>
  <c r="L71" i="37"/>
  <c r="M71" i="37"/>
  <c r="N71" i="37"/>
  <c r="O71" i="37"/>
  <c r="P71" i="37"/>
  <c r="Q71" i="37"/>
  <c r="R71" i="37"/>
  <c r="S71" i="37"/>
  <c r="T71" i="37"/>
  <c r="U71" i="37"/>
  <c r="E72" i="37"/>
  <c r="F72" i="37"/>
  <c r="G72" i="37"/>
  <c r="H72" i="37"/>
  <c r="I72" i="37"/>
  <c r="J72" i="37"/>
  <c r="K72" i="37"/>
  <c r="L72" i="37"/>
  <c r="M72" i="37"/>
  <c r="N72" i="37"/>
  <c r="O72" i="37"/>
  <c r="P72" i="37"/>
  <c r="Q72" i="37"/>
  <c r="R72" i="37"/>
  <c r="S72" i="37"/>
  <c r="T72" i="37"/>
  <c r="E73" i="37"/>
  <c r="F73" i="37"/>
  <c r="G73" i="37"/>
  <c r="H73" i="37"/>
  <c r="I73" i="37"/>
  <c r="J73" i="37"/>
  <c r="K73" i="37"/>
  <c r="L73" i="37"/>
  <c r="M73" i="37"/>
  <c r="N73" i="37"/>
  <c r="O73" i="37"/>
  <c r="P73" i="37"/>
  <c r="Q73" i="37"/>
  <c r="R73" i="37"/>
  <c r="S73" i="37"/>
  <c r="T73" i="37"/>
  <c r="E74" i="37"/>
  <c r="F74" i="37"/>
  <c r="G74" i="37"/>
  <c r="H74" i="37"/>
  <c r="I74" i="37"/>
  <c r="J74" i="37"/>
  <c r="K74" i="37"/>
  <c r="L74" i="37"/>
  <c r="M74" i="37"/>
  <c r="N74" i="37"/>
  <c r="O74" i="37"/>
  <c r="P74" i="37"/>
  <c r="Q74" i="37"/>
  <c r="R74" i="37"/>
  <c r="S74" i="37"/>
  <c r="T74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S75" i="37"/>
  <c r="T75" i="37"/>
  <c r="E76" i="37"/>
  <c r="F76" i="37"/>
  <c r="G76" i="37"/>
  <c r="H76" i="37"/>
  <c r="I76" i="37"/>
  <c r="J76" i="37"/>
  <c r="K76" i="37"/>
  <c r="L76" i="37"/>
  <c r="M76" i="37"/>
  <c r="N76" i="37"/>
  <c r="O76" i="37"/>
  <c r="P76" i="37"/>
  <c r="Q76" i="37"/>
  <c r="R76" i="37"/>
  <c r="S76" i="37"/>
  <c r="T76" i="37"/>
  <c r="E77" i="37"/>
  <c r="F77" i="37"/>
  <c r="G77" i="37"/>
  <c r="H77" i="37"/>
  <c r="I77" i="37"/>
  <c r="J77" i="37"/>
  <c r="K77" i="37"/>
  <c r="L77" i="37"/>
  <c r="M77" i="37"/>
  <c r="N77" i="37"/>
  <c r="O77" i="37"/>
  <c r="P77" i="37"/>
  <c r="Q77" i="37"/>
  <c r="R77" i="37"/>
  <c r="S77" i="37"/>
  <c r="T77" i="37"/>
  <c r="E78" i="37"/>
  <c r="F78" i="37"/>
  <c r="G78" i="37"/>
  <c r="H78" i="37"/>
  <c r="I78" i="37"/>
  <c r="J78" i="37"/>
  <c r="K78" i="37"/>
  <c r="L78" i="37"/>
  <c r="M78" i="37"/>
  <c r="N78" i="37"/>
  <c r="O78" i="37"/>
  <c r="P78" i="37"/>
  <c r="Q78" i="37"/>
  <c r="R78" i="37"/>
  <c r="S78" i="37"/>
  <c r="T78" i="37"/>
  <c r="E79" i="37"/>
  <c r="F79" i="37"/>
  <c r="G79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T79" i="37"/>
  <c r="E80" i="37"/>
  <c r="F80" i="37"/>
  <c r="G80" i="37"/>
  <c r="H80" i="37"/>
  <c r="I80" i="37"/>
  <c r="J80" i="37"/>
  <c r="K80" i="37"/>
  <c r="L80" i="37"/>
  <c r="M80" i="37"/>
  <c r="N80" i="37"/>
  <c r="O80" i="37"/>
  <c r="P80" i="37"/>
  <c r="Q80" i="37"/>
  <c r="R80" i="37"/>
  <c r="S80" i="37"/>
  <c r="T80" i="37"/>
  <c r="E81" i="37"/>
  <c r="F81" i="37"/>
  <c r="G81" i="37"/>
  <c r="H81" i="37"/>
  <c r="I81" i="37"/>
  <c r="J81" i="37"/>
  <c r="K81" i="37"/>
  <c r="L81" i="37"/>
  <c r="M81" i="37"/>
  <c r="N81" i="37"/>
  <c r="O81" i="37"/>
  <c r="P81" i="37"/>
  <c r="Q81" i="37"/>
  <c r="R81" i="37"/>
  <c r="S81" i="37"/>
  <c r="T81" i="37"/>
  <c r="E82" i="37"/>
  <c r="F82" i="37"/>
  <c r="G82" i="37"/>
  <c r="H82" i="37"/>
  <c r="I82" i="37"/>
  <c r="J82" i="37"/>
  <c r="K82" i="37"/>
  <c r="L82" i="37"/>
  <c r="M82" i="37"/>
  <c r="N82" i="37"/>
  <c r="O82" i="37"/>
  <c r="P82" i="37"/>
  <c r="Q82" i="37"/>
  <c r="R82" i="37"/>
  <c r="S82" i="37"/>
  <c r="T82" i="37"/>
  <c r="E83" i="37"/>
  <c r="F83" i="37"/>
  <c r="G83" i="37"/>
  <c r="H83" i="37"/>
  <c r="I83" i="37"/>
  <c r="J83" i="37"/>
  <c r="K83" i="37"/>
  <c r="L83" i="37"/>
  <c r="M83" i="37"/>
  <c r="N83" i="37"/>
  <c r="O83" i="37"/>
  <c r="P83" i="37"/>
  <c r="Q83" i="37"/>
  <c r="R83" i="37"/>
  <c r="S83" i="37"/>
  <c r="T83" i="37"/>
  <c r="E84" i="37"/>
  <c r="F84" i="37"/>
  <c r="G84" i="37"/>
  <c r="H84" i="37"/>
  <c r="I84" i="37"/>
  <c r="J84" i="37"/>
  <c r="K84" i="37"/>
  <c r="L84" i="37"/>
  <c r="M84" i="37"/>
  <c r="N84" i="37"/>
  <c r="O84" i="37"/>
  <c r="P84" i="37"/>
  <c r="Q84" i="37"/>
  <c r="R84" i="37"/>
  <c r="S84" i="37"/>
  <c r="T84" i="37"/>
  <c r="E85" i="37"/>
  <c r="F85" i="37"/>
  <c r="G85" i="37"/>
  <c r="H85" i="37"/>
  <c r="I85" i="37"/>
  <c r="J85" i="37"/>
  <c r="K85" i="37"/>
  <c r="L85" i="37"/>
  <c r="M85" i="37"/>
  <c r="N85" i="37"/>
  <c r="O85" i="37"/>
  <c r="P85" i="37"/>
  <c r="Q85" i="37"/>
  <c r="R85" i="37"/>
  <c r="S85" i="37"/>
  <c r="T85" i="37"/>
  <c r="E86" i="37"/>
  <c r="F86" i="37"/>
  <c r="G86" i="37"/>
  <c r="H86" i="37"/>
  <c r="I86" i="37"/>
  <c r="J86" i="37"/>
  <c r="K86" i="37"/>
  <c r="L86" i="37"/>
  <c r="M86" i="37"/>
  <c r="N86" i="37"/>
  <c r="O86" i="37"/>
  <c r="P86" i="37"/>
  <c r="Q86" i="37"/>
  <c r="R86" i="37"/>
  <c r="S86" i="37"/>
  <c r="T86" i="37"/>
  <c r="E87" i="37"/>
  <c r="F87" i="37"/>
  <c r="G87" i="37"/>
  <c r="H87" i="37"/>
  <c r="I87" i="37"/>
  <c r="J87" i="37"/>
  <c r="K87" i="37"/>
  <c r="L87" i="37"/>
  <c r="M87" i="37"/>
  <c r="N87" i="37"/>
  <c r="O87" i="37"/>
  <c r="P87" i="37"/>
  <c r="Q87" i="37"/>
  <c r="R87" i="37"/>
  <c r="S87" i="37"/>
  <c r="T87" i="37"/>
  <c r="E88" i="37"/>
  <c r="F88" i="37"/>
  <c r="G88" i="37"/>
  <c r="H88" i="37"/>
  <c r="I88" i="37"/>
  <c r="J88" i="37"/>
  <c r="K88" i="37"/>
  <c r="L88" i="37"/>
  <c r="M88" i="37"/>
  <c r="N88" i="37"/>
  <c r="O88" i="37"/>
  <c r="P88" i="37"/>
  <c r="Q88" i="37"/>
  <c r="R88" i="37"/>
  <c r="S88" i="37"/>
  <c r="T88" i="37"/>
  <c r="E89" i="37"/>
  <c r="F89" i="37"/>
  <c r="G89" i="37"/>
  <c r="H89" i="37"/>
  <c r="I89" i="37"/>
  <c r="J89" i="37"/>
  <c r="K89" i="37"/>
  <c r="L89" i="37"/>
  <c r="M89" i="37"/>
  <c r="N89" i="37"/>
  <c r="O89" i="37"/>
  <c r="P89" i="37"/>
  <c r="Q89" i="37"/>
  <c r="R89" i="37"/>
  <c r="S89" i="37"/>
  <c r="T89" i="37"/>
  <c r="E90" i="37"/>
  <c r="F90" i="37"/>
  <c r="G90" i="37"/>
  <c r="H90" i="37"/>
  <c r="I90" i="37"/>
  <c r="J90" i="37"/>
  <c r="K90" i="37"/>
  <c r="L90" i="37"/>
  <c r="M90" i="37"/>
  <c r="N90" i="37"/>
  <c r="O90" i="37"/>
  <c r="P90" i="37"/>
  <c r="Q90" i="37"/>
  <c r="R90" i="37"/>
  <c r="S90" i="37"/>
  <c r="T90" i="37"/>
  <c r="E91" i="37"/>
  <c r="F91" i="37"/>
  <c r="G91" i="37"/>
  <c r="H91" i="37"/>
  <c r="I91" i="37"/>
  <c r="J91" i="37"/>
  <c r="K91" i="37"/>
  <c r="L91" i="37"/>
  <c r="M91" i="37"/>
  <c r="N91" i="37"/>
  <c r="O91" i="37"/>
  <c r="P91" i="37"/>
  <c r="Q91" i="37"/>
  <c r="R91" i="37"/>
  <c r="S91" i="37"/>
  <c r="T91" i="37"/>
  <c r="E92" i="37"/>
  <c r="F92" i="37"/>
  <c r="G92" i="37"/>
  <c r="H92" i="37"/>
  <c r="I92" i="37"/>
  <c r="J92" i="37"/>
  <c r="K92" i="37"/>
  <c r="L92" i="37"/>
  <c r="M92" i="37"/>
  <c r="N92" i="37"/>
  <c r="O92" i="37"/>
  <c r="P92" i="37"/>
  <c r="Q92" i="37"/>
  <c r="R92" i="37"/>
  <c r="S92" i="37"/>
  <c r="T92" i="37"/>
  <c r="E93" i="37"/>
  <c r="F93" i="37"/>
  <c r="G93" i="37"/>
  <c r="H93" i="37"/>
  <c r="I93" i="37"/>
  <c r="J93" i="37"/>
  <c r="K93" i="37"/>
  <c r="L93" i="37"/>
  <c r="M93" i="37"/>
  <c r="N93" i="37"/>
  <c r="O93" i="37"/>
  <c r="P93" i="37"/>
  <c r="Q93" i="37"/>
  <c r="R93" i="37"/>
  <c r="S93" i="37"/>
  <c r="T93" i="37"/>
  <c r="E94" i="37"/>
  <c r="F94" i="37"/>
  <c r="G94" i="37"/>
  <c r="H94" i="37"/>
  <c r="I94" i="37"/>
  <c r="J94" i="37"/>
  <c r="K94" i="37"/>
  <c r="L94" i="37"/>
  <c r="M94" i="37"/>
  <c r="N94" i="37"/>
  <c r="O94" i="37"/>
  <c r="P94" i="37"/>
  <c r="Q94" i="37"/>
  <c r="R94" i="37"/>
  <c r="S94" i="37"/>
  <c r="T94" i="37"/>
  <c r="E95" i="37"/>
  <c r="F95" i="37"/>
  <c r="G95" i="37"/>
  <c r="H95" i="37"/>
  <c r="I95" i="37"/>
  <c r="J95" i="37"/>
  <c r="K95" i="37"/>
  <c r="L95" i="37"/>
  <c r="M95" i="37"/>
  <c r="N95" i="37"/>
  <c r="O95" i="37"/>
  <c r="P95" i="37"/>
  <c r="Q95" i="37"/>
  <c r="R95" i="37"/>
  <c r="S95" i="37"/>
  <c r="T95" i="37"/>
  <c r="E98" i="37"/>
  <c r="F98" i="37"/>
  <c r="G98" i="37"/>
  <c r="H98" i="37"/>
  <c r="I98" i="37"/>
  <c r="J98" i="37"/>
  <c r="K98" i="37"/>
  <c r="L98" i="37"/>
  <c r="M98" i="37"/>
  <c r="N98" i="37"/>
  <c r="O98" i="37"/>
  <c r="P98" i="37"/>
  <c r="Q98" i="37"/>
  <c r="R98" i="37"/>
  <c r="S98" i="37"/>
  <c r="T98" i="37"/>
  <c r="D72" i="37"/>
  <c r="D73" i="37"/>
  <c r="D74" i="37"/>
  <c r="D75" i="37"/>
  <c r="D76" i="37"/>
  <c r="D77" i="37"/>
  <c r="D78" i="37"/>
  <c r="D79" i="37"/>
  <c r="D80" i="37"/>
  <c r="D81" i="37"/>
  <c r="D82" i="37"/>
  <c r="D83" i="37"/>
  <c r="D84" i="37"/>
  <c r="D85" i="37"/>
  <c r="D86" i="37"/>
  <c r="D87" i="37"/>
  <c r="D88" i="37"/>
  <c r="D89" i="37"/>
  <c r="D90" i="37"/>
  <c r="D91" i="37"/>
  <c r="D92" i="37"/>
  <c r="D93" i="37"/>
  <c r="D94" i="37"/>
  <c r="D95" i="37"/>
  <c r="D98" i="37"/>
  <c r="D71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D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D42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Q45" i="37"/>
  <c r="R45" i="37"/>
  <c r="S45" i="37"/>
  <c r="T45" i="37"/>
  <c r="U45" i="37"/>
  <c r="V45" i="37"/>
  <c r="D46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T49" i="37"/>
  <c r="U49" i="37"/>
  <c r="V49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D54" i="37"/>
  <c r="E54" i="37"/>
  <c r="F54" i="37"/>
  <c r="G54" i="37"/>
  <c r="H54" i="37"/>
  <c r="I54" i="37"/>
  <c r="J54" i="37"/>
  <c r="K54" i="37"/>
  <c r="L54" i="37"/>
  <c r="M54" i="37"/>
  <c r="N54" i="37"/>
  <c r="O54" i="37"/>
  <c r="P54" i="37"/>
  <c r="Q54" i="37"/>
  <c r="R54" i="37"/>
  <c r="S54" i="37"/>
  <c r="T54" i="37"/>
  <c r="U54" i="37"/>
  <c r="V54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D58" i="37"/>
  <c r="E58" i="37"/>
  <c r="F58" i="37"/>
  <c r="G58" i="37"/>
  <c r="H58" i="37"/>
  <c r="I58" i="37"/>
  <c r="J58" i="37"/>
  <c r="K58" i="37"/>
  <c r="L58" i="37"/>
  <c r="M58" i="37"/>
  <c r="N58" i="37"/>
  <c r="O58" i="37"/>
  <c r="P58" i="37"/>
  <c r="Q58" i="37"/>
  <c r="R58" i="37"/>
  <c r="S58" i="37"/>
  <c r="T58" i="37"/>
  <c r="U58" i="37"/>
  <c r="V58" i="37"/>
  <c r="D59" i="37"/>
  <c r="E59" i="37"/>
  <c r="F59" i="37"/>
  <c r="G59" i="37"/>
  <c r="H59" i="37"/>
  <c r="I59" i="37"/>
  <c r="J59" i="37"/>
  <c r="K59" i="37"/>
  <c r="L59" i="37"/>
  <c r="M59" i="37"/>
  <c r="N59" i="37"/>
  <c r="O59" i="37"/>
  <c r="P59" i="37"/>
  <c r="Q59" i="37"/>
  <c r="R59" i="37"/>
  <c r="S59" i="37"/>
  <c r="T59" i="37"/>
  <c r="U59" i="37"/>
  <c r="V59" i="37"/>
  <c r="D60" i="37"/>
  <c r="E60" i="37"/>
  <c r="F60" i="37"/>
  <c r="G60" i="37"/>
  <c r="H60" i="37"/>
  <c r="I60" i="37"/>
  <c r="J60" i="37"/>
  <c r="K60" i="37"/>
  <c r="L60" i="37"/>
  <c r="M60" i="37"/>
  <c r="N60" i="37"/>
  <c r="O60" i="37"/>
  <c r="P60" i="37"/>
  <c r="Q60" i="37"/>
  <c r="R60" i="37"/>
  <c r="S60" i="37"/>
  <c r="T60" i="37"/>
  <c r="U60" i="37"/>
  <c r="V60" i="37"/>
  <c r="D61" i="37"/>
  <c r="E61" i="37"/>
  <c r="F61" i="37"/>
  <c r="G61" i="37"/>
  <c r="H61" i="37"/>
  <c r="I61" i="37"/>
  <c r="J61" i="37"/>
  <c r="K61" i="37"/>
  <c r="L61" i="37"/>
  <c r="M61" i="37"/>
  <c r="N61" i="37"/>
  <c r="O61" i="37"/>
  <c r="P61" i="37"/>
  <c r="Q61" i="37"/>
  <c r="R61" i="37"/>
  <c r="S61" i="37"/>
  <c r="T61" i="37"/>
  <c r="U61" i="37"/>
  <c r="V61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P62" i="37"/>
  <c r="Q62" i="37"/>
  <c r="R62" i="37"/>
  <c r="S62" i="37"/>
  <c r="T62" i="37"/>
  <c r="U62" i="37"/>
  <c r="V62" i="37"/>
  <c r="D63" i="37"/>
  <c r="E63" i="37"/>
  <c r="F63" i="37"/>
  <c r="G63" i="37"/>
  <c r="H63" i="37"/>
  <c r="I63" i="37"/>
  <c r="J63" i="37"/>
  <c r="K63" i="37"/>
  <c r="L63" i="37"/>
  <c r="M63" i="37"/>
  <c r="N63" i="37"/>
  <c r="O63" i="37"/>
  <c r="P63" i="37"/>
  <c r="Q63" i="37"/>
  <c r="R63" i="37"/>
  <c r="S63" i="37"/>
  <c r="T63" i="37"/>
  <c r="U63" i="37"/>
  <c r="V63" i="37"/>
  <c r="D64" i="37"/>
  <c r="E64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D67" i="37"/>
  <c r="E67" i="37"/>
  <c r="F67" i="37"/>
  <c r="G67" i="37"/>
  <c r="H67" i="37"/>
  <c r="I67" i="37"/>
  <c r="J67" i="37"/>
  <c r="K67" i="37"/>
  <c r="L67" i="37"/>
  <c r="M67" i="37"/>
  <c r="N67" i="37"/>
  <c r="O67" i="37"/>
  <c r="P67" i="37"/>
  <c r="Q67" i="37"/>
  <c r="R67" i="37"/>
  <c r="S67" i="37"/>
  <c r="T67" i="37"/>
  <c r="U67" i="37"/>
  <c r="V67" i="37"/>
  <c r="C41" i="37"/>
  <c r="C42" i="37"/>
  <c r="C43" i="37"/>
  <c r="C44" i="37"/>
  <c r="C45" i="37"/>
  <c r="C46" i="37"/>
  <c r="C47" i="37"/>
  <c r="C48" i="37"/>
  <c r="C49" i="37"/>
  <c r="C50" i="37"/>
  <c r="C51" i="37"/>
  <c r="C52" i="37"/>
  <c r="C53" i="37"/>
  <c r="C54" i="37"/>
  <c r="C55" i="37"/>
  <c r="C56" i="37"/>
  <c r="C57" i="37"/>
  <c r="C58" i="37"/>
  <c r="C59" i="37"/>
  <c r="C60" i="37"/>
  <c r="C61" i="37"/>
  <c r="C62" i="37"/>
  <c r="C63" i="37"/>
  <c r="C64" i="37"/>
  <c r="C67" i="37"/>
  <c r="C40" i="37"/>
  <c r="E71" i="36"/>
  <c r="F71" i="36"/>
  <c r="G71" i="36"/>
  <c r="H71" i="36"/>
  <c r="I71" i="36"/>
  <c r="J71" i="36"/>
  <c r="K71" i="36"/>
  <c r="L71" i="36"/>
  <c r="M71" i="36"/>
  <c r="N71" i="36"/>
  <c r="O71" i="36"/>
  <c r="P71" i="36"/>
  <c r="Q71" i="36"/>
  <c r="R71" i="36"/>
  <c r="S71" i="36"/>
  <c r="T71" i="36"/>
  <c r="E72" i="36"/>
  <c r="F72" i="36"/>
  <c r="G72" i="36"/>
  <c r="H72" i="36"/>
  <c r="I72" i="36"/>
  <c r="J72" i="36"/>
  <c r="K72" i="36"/>
  <c r="L72" i="36"/>
  <c r="M72" i="36"/>
  <c r="N72" i="36"/>
  <c r="O72" i="36"/>
  <c r="P72" i="36"/>
  <c r="Q72" i="36"/>
  <c r="R72" i="36"/>
  <c r="S72" i="36"/>
  <c r="E73" i="36"/>
  <c r="F73" i="36"/>
  <c r="G73" i="36"/>
  <c r="H73" i="36"/>
  <c r="I73" i="36"/>
  <c r="J73" i="36"/>
  <c r="K73" i="36"/>
  <c r="L73" i="36"/>
  <c r="M73" i="36"/>
  <c r="N73" i="36"/>
  <c r="O73" i="36"/>
  <c r="P73" i="36"/>
  <c r="Q73" i="36"/>
  <c r="R73" i="36"/>
  <c r="S73" i="36"/>
  <c r="E74" i="36"/>
  <c r="F74" i="36"/>
  <c r="G74" i="36"/>
  <c r="H74" i="36"/>
  <c r="I74" i="36"/>
  <c r="J74" i="36"/>
  <c r="K74" i="36"/>
  <c r="L74" i="36"/>
  <c r="M74" i="36"/>
  <c r="N74" i="36"/>
  <c r="O74" i="36"/>
  <c r="P74" i="36"/>
  <c r="Q74" i="36"/>
  <c r="R74" i="36"/>
  <c r="S74" i="36"/>
  <c r="E75" i="36"/>
  <c r="F75" i="36"/>
  <c r="G75" i="36"/>
  <c r="H75" i="36"/>
  <c r="I75" i="36"/>
  <c r="J75" i="36"/>
  <c r="K75" i="36"/>
  <c r="L75" i="36"/>
  <c r="M75" i="36"/>
  <c r="N75" i="36"/>
  <c r="O75" i="36"/>
  <c r="P75" i="36"/>
  <c r="Q75" i="36"/>
  <c r="R75" i="36"/>
  <c r="S75" i="36"/>
  <c r="E76" i="36"/>
  <c r="F76" i="36"/>
  <c r="G76" i="36"/>
  <c r="H76" i="36"/>
  <c r="I76" i="36"/>
  <c r="J76" i="36"/>
  <c r="K76" i="36"/>
  <c r="L76" i="36"/>
  <c r="M76" i="36"/>
  <c r="N76" i="36"/>
  <c r="O76" i="36"/>
  <c r="P76" i="36"/>
  <c r="Q76" i="36"/>
  <c r="R76" i="36"/>
  <c r="S76" i="36"/>
  <c r="E77" i="36"/>
  <c r="F77" i="36"/>
  <c r="G77" i="36"/>
  <c r="H77" i="36"/>
  <c r="I77" i="36"/>
  <c r="J77" i="36"/>
  <c r="K77" i="36"/>
  <c r="L77" i="36"/>
  <c r="M77" i="36"/>
  <c r="N77" i="36"/>
  <c r="O77" i="36"/>
  <c r="P77" i="36"/>
  <c r="Q77" i="36"/>
  <c r="R77" i="36"/>
  <c r="S77" i="36"/>
  <c r="E78" i="36"/>
  <c r="F78" i="36"/>
  <c r="G78" i="36"/>
  <c r="H78" i="36"/>
  <c r="I78" i="36"/>
  <c r="J78" i="36"/>
  <c r="K78" i="36"/>
  <c r="L78" i="36"/>
  <c r="M78" i="36"/>
  <c r="N78" i="36"/>
  <c r="O78" i="36"/>
  <c r="P78" i="36"/>
  <c r="Q78" i="36"/>
  <c r="R78" i="36"/>
  <c r="S78" i="36"/>
  <c r="E79" i="36"/>
  <c r="F79" i="36"/>
  <c r="G79" i="36"/>
  <c r="H79" i="36"/>
  <c r="I79" i="36"/>
  <c r="J79" i="36"/>
  <c r="K79" i="36"/>
  <c r="L79" i="36"/>
  <c r="M79" i="36"/>
  <c r="N79" i="36"/>
  <c r="O79" i="36"/>
  <c r="P79" i="36"/>
  <c r="Q79" i="36"/>
  <c r="R79" i="36"/>
  <c r="S79" i="36"/>
  <c r="E80" i="36"/>
  <c r="F80" i="36"/>
  <c r="G80" i="36"/>
  <c r="H80" i="36"/>
  <c r="I80" i="36"/>
  <c r="J80" i="36"/>
  <c r="K80" i="36"/>
  <c r="L80" i="36"/>
  <c r="M80" i="36"/>
  <c r="N80" i="36"/>
  <c r="O80" i="36"/>
  <c r="P80" i="36"/>
  <c r="Q80" i="36"/>
  <c r="R80" i="36"/>
  <c r="S80" i="36"/>
  <c r="E81" i="36"/>
  <c r="F81" i="36"/>
  <c r="G81" i="36"/>
  <c r="H81" i="36"/>
  <c r="I81" i="36"/>
  <c r="J81" i="36"/>
  <c r="K81" i="36"/>
  <c r="L81" i="36"/>
  <c r="M81" i="36"/>
  <c r="N81" i="36"/>
  <c r="O81" i="36"/>
  <c r="P81" i="36"/>
  <c r="Q81" i="36"/>
  <c r="R81" i="36"/>
  <c r="S81" i="36"/>
  <c r="E82" i="36"/>
  <c r="F82" i="36"/>
  <c r="G82" i="36"/>
  <c r="H82" i="36"/>
  <c r="I82" i="36"/>
  <c r="J82" i="36"/>
  <c r="K82" i="36"/>
  <c r="L82" i="36"/>
  <c r="M82" i="36"/>
  <c r="N82" i="36"/>
  <c r="O82" i="36"/>
  <c r="P82" i="36"/>
  <c r="Q82" i="36"/>
  <c r="R82" i="36"/>
  <c r="S82" i="36"/>
  <c r="E83" i="36"/>
  <c r="F83" i="36"/>
  <c r="G83" i="36"/>
  <c r="H83" i="36"/>
  <c r="I83" i="36"/>
  <c r="J83" i="36"/>
  <c r="K83" i="36"/>
  <c r="L83" i="36"/>
  <c r="M83" i="36"/>
  <c r="N83" i="36"/>
  <c r="O83" i="36"/>
  <c r="P83" i="36"/>
  <c r="Q83" i="36"/>
  <c r="R83" i="36"/>
  <c r="S83" i="36"/>
  <c r="E84" i="36"/>
  <c r="F84" i="36"/>
  <c r="G84" i="36"/>
  <c r="H84" i="36"/>
  <c r="I84" i="36"/>
  <c r="J84" i="36"/>
  <c r="K84" i="36"/>
  <c r="L84" i="36"/>
  <c r="M84" i="36"/>
  <c r="N84" i="36"/>
  <c r="O84" i="36"/>
  <c r="P84" i="36"/>
  <c r="Q84" i="36"/>
  <c r="R84" i="36"/>
  <c r="S84" i="36"/>
  <c r="E85" i="36"/>
  <c r="F85" i="36"/>
  <c r="G85" i="36"/>
  <c r="H85" i="36"/>
  <c r="I85" i="36"/>
  <c r="J85" i="36"/>
  <c r="K85" i="36"/>
  <c r="L85" i="36"/>
  <c r="M85" i="36"/>
  <c r="N85" i="36"/>
  <c r="O85" i="36"/>
  <c r="P85" i="36"/>
  <c r="Q85" i="36"/>
  <c r="R85" i="36"/>
  <c r="S85" i="36"/>
  <c r="E86" i="36"/>
  <c r="F86" i="36"/>
  <c r="G86" i="36"/>
  <c r="H86" i="36"/>
  <c r="I86" i="36"/>
  <c r="J86" i="36"/>
  <c r="K86" i="36"/>
  <c r="L86" i="36"/>
  <c r="M86" i="36"/>
  <c r="N86" i="36"/>
  <c r="O86" i="36"/>
  <c r="P86" i="36"/>
  <c r="Q86" i="36"/>
  <c r="R86" i="36"/>
  <c r="S86" i="36"/>
  <c r="E87" i="36"/>
  <c r="F87" i="36"/>
  <c r="G87" i="36"/>
  <c r="H87" i="36"/>
  <c r="I87" i="36"/>
  <c r="J87" i="36"/>
  <c r="K87" i="36"/>
  <c r="L87" i="36"/>
  <c r="M87" i="36"/>
  <c r="N87" i="36"/>
  <c r="O87" i="36"/>
  <c r="P87" i="36"/>
  <c r="Q87" i="36"/>
  <c r="R87" i="36"/>
  <c r="S87" i="36"/>
  <c r="E88" i="36"/>
  <c r="F88" i="36"/>
  <c r="G88" i="36"/>
  <c r="H88" i="36"/>
  <c r="I88" i="36"/>
  <c r="J88" i="36"/>
  <c r="K88" i="36"/>
  <c r="L88" i="36"/>
  <c r="M88" i="36"/>
  <c r="N88" i="36"/>
  <c r="O88" i="36"/>
  <c r="P88" i="36"/>
  <c r="Q88" i="36"/>
  <c r="R88" i="36"/>
  <c r="S88" i="36"/>
  <c r="E89" i="36"/>
  <c r="F89" i="36"/>
  <c r="G89" i="36"/>
  <c r="H89" i="36"/>
  <c r="I89" i="36"/>
  <c r="J89" i="36"/>
  <c r="K89" i="36"/>
  <c r="L89" i="36"/>
  <c r="M89" i="36"/>
  <c r="N89" i="36"/>
  <c r="O89" i="36"/>
  <c r="P89" i="36"/>
  <c r="Q89" i="36"/>
  <c r="R89" i="36"/>
  <c r="S89" i="36"/>
  <c r="E90" i="36"/>
  <c r="F90" i="36"/>
  <c r="G90" i="36"/>
  <c r="H90" i="36"/>
  <c r="I90" i="36"/>
  <c r="J90" i="36"/>
  <c r="K90" i="36"/>
  <c r="L90" i="36"/>
  <c r="M90" i="36"/>
  <c r="N90" i="36"/>
  <c r="O90" i="36"/>
  <c r="P90" i="36"/>
  <c r="Q90" i="36"/>
  <c r="R90" i="36"/>
  <c r="S90" i="36"/>
  <c r="E91" i="36"/>
  <c r="F91" i="36"/>
  <c r="G91" i="36"/>
  <c r="H91" i="36"/>
  <c r="I91" i="36"/>
  <c r="J91" i="36"/>
  <c r="K91" i="36"/>
  <c r="L91" i="36"/>
  <c r="M91" i="36"/>
  <c r="N91" i="36"/>
  <c r="O91" i="36"/>
  <c r="P91" i="36"/>
  <c r="Q91" i="36"/>
  <c r="R91" i="36"/>
  <c r="S91" i="36"/>
  <c r="E92" i="36"/>
  <c r="F92" i="36"/>
  <c r="G92" i="36"/>
  <c r="H92" i="36"/>
  <c r="I92" i="36"/>
  <c r="J92" i="36"/>
  <c r="K92" i="36"/>
  <c r="L92" i="36"/>
  <c r="M92" i="36"/>
  <c r="N92" i="36"/>
  <c r="O92" i="36"/>
  <c r="P92" i="36"/>
  <c r="Q92" i="36"/>
  <c r="R92" i="36"/>
  <c r="S92" i="36"/>
  <c r="E93" i="36"/>
  <c r="F93" i="36"/>
  <c r="G93" i="36"/>
  <c r="H93" i="36"/>
  <c r="I93" i="36"/>
  <c r="J93" i="36"/>
  <c r="K93" i="36"/>
  <c r="L93" i="36"/>
  <c r="M93" i="36"/>
  <c r="N93" i="36"/>
  <c r="O93" i="36"/>
  <c r="P93" i="36"/>
  <c r="Q93" i="36"/>
  <c r="R93" i="36"/>
  <c r="S93" i="36"/>
  <c r="E94" i="36"/>
  <c r="F94" i="36"/>
  <c r="G94" i="36"/>
  <c r="H94" i="36"/>
  <c r="I94" i="36"/>
  <c r="J94" i="36"/>
  <c r="K94" i="36"/>
  <c r="L94" i="36"/>
  <c r="M94" i="36"/>
  <c r="N94" i="36"/>
  <c r="O94" i="36"/>
  <c r="P94" i="36"/>
  <c r="Q94" i="36"/>
  <c r="R94" i="36"/>
  <c r="S94" i="36"/>
  <c r="E95" i="36"/>
  <c r="F95" i="36"/>
  <c r="G95" i="36"/>
  <c r="H95" i="36"/>
  <c r="I95" i="36"/>
  <c r="J95" i="36"/>
  <c r="K95" i="36"/>
  <c r="L95" i="36"/>
  <c r="M95" i="36"/>
  <c r="N95" i="36"/>
  <c r="O95" i="36"/>
  <c r="P95" i="36"/>
  <c r="Q95" i="36"/>
  <c r="R95" i="36"/>
  <c r="S95" i="36"/>
  <c r="E98" i="36"/>
  <c r="F98" i="36"/>
  <c r="G98" i="36"/>
  <c r="H98" i="36"/>
  <c r="I98" i="36"/>
  <c r="J98" i="36"/>
  <c r="K98" i="36"/>
  <c r="L98" i="36"/>
  <c r="M98" i="36"/>
  <c r="N98" i="36"/>
  <c r="O98" i="36"/>
  <c r="P98" i="36"/>
  <c r="Q98" i="36"/>
  <c r="R98" i="36"/>
  <c r="S98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8" i="36"/>
  <c r="D71" i="36"/>
  <c r="D40" i="36"/>
  <c r="E40" i="36"/>
  <c r="F40" i="36"/>
  <c r="G40" i="36"/>
  <c r="H40" i="36"/>
  <c r="I40" i="36"/>
  <c r="J40" i="36"/>
  <c r="K40" i="36"/>
  <c r="L40" i="36"/>
  <c r="M40" i="36"/>
  <c r="N40" i="36"/>
  <c r="O40" i="36"/>
  <c r="P40" i="36"/>
  <c r="Q40" i="36"/>
  <c r="R40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D43" i="36"/>
  <c r="E43" i="36"/>
  <c r="F43" i="36"/>
  <c r="G43" i="36"/>
  <c r="H43" i="36"/>
  <c r="I43" i="36"/>
  <c r="J43" i="36"/>
  <c r="K43" i="36"/>
  <c r="L43" i="36"/>
  <c r="M43" i="36"/>
  <c r="N43" i="36"/>
  <c r="O43" i="36"/>
  <c r="P43" i="36"/>
  <c r="Q43" i="36"/>
  <c r="D44" i="36"/>
  <c r="E44" i="36"/>
  <c r="F44" i="36"/>
  <c r="G44" i="36"/>
  <c r="H44" i="36"/>
  <c r="I44" i="36"/>
  <c r="J44" i="36"/>
  <c r="K44" i="36"/>
  <c r="L44" i="36"/>
  <c r="M44" i="36"/>
  <c r="N44" i="36"/>
  <c r="O44" i="36"/>
  <c r="P44" i="36"/>
  <c r="Q44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D47" i="36"/>
  <c r="E47" i="36"/>
  <c r="F47" i="36"/>
  <c r="G47" i="36"/>
  <c r="H47" i="36"/>
  <c r="I47" i="36"/>
  <c r="J47" i="36"/>
  <c r="K47" i="36"/>
  <c r="L47" i="36"/>
  <c r="M47" i="36"/>
  <c r="N47" i="36"/>
  <c r="O47" i="36"/>
  <c r="P47" i="36"/>
  <c r="Q47" i="36"/>
  <c r="D48" i="36"/>
  <c r="E48" i="36"/>
  <c r="F48" i="36"/>
  <c r="G48" i="36"/>
  <c r="H48" i="36"/>
  <c r="I48" i="36"/>
  <c r="J48" i="36"/>
  <c r="K48" i="36"/>
  <c r="L48" i="36"/>
  <c r="M48" i="36"/>
  <c r="N48" i="36"/>
  <c r="O48" i="36"/>
  <c r="P48" i="36"/>
  <c r="Q48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D51" i="36"/>
  <c r="E51" i="36"/>
  <c r="F51" i="36"/>
  <c r="G51" i="36"/>
  <c r="H51" i="36"/>
  <c r="I51" i="36"/>
  <c r="J51" i="36"/>
  <c r="K51" i="36"/>
  <c r="L51" i="36"/>
  <c r="M51" i="36"/>
  <c r="N51" i="36"/>
  <c r="O51" i="36"/>
  <c r="P51" i="36"/>
  <c r="Q51" i="36"/>
  <c r="D52" i="36"/>
  <c r="E52" i="36"/>
  <c r="F52" i="36"/>
  <c r="G52" i="36"/>
  <c r="H52" i="36"/>
  <c r="I52" i="36"/>
  <c r="J52" i="36"/>
  <c r="K52" i="36"/>
  <c r="L52" i="36"/>
  <c r="M52" i="36"/>
  <c r="N52" i="36"/>
  <c r="O52" i="36"/>
  <c r="P52" i="36"/>
  <c r="Q52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D55" i="36"/>
  <c r="E55" i="36"/>
  <c r="F55" i="36"/>
  <c r="G55" i="36"/>
  <c r="H55" i="36"/>
  <c r="I55" i="36"/>
  <c r="J55" i="36"/>
  <c r="K55" i="36"/>
  <c r="L55" i="36"/>
  <c r="M55" i="36"/>
  <c r="N55" i="36"/>
  <c r="O55" i="36"/>
  <c r="P55" i="36"/>
  <c r="Q55" i="36"/>
  <c r="D56" i="36"/>
  <c r="E56" i="36"/>
  <c r="F56" i="36"/>
  <c r="G56" i="36"/>
  <c r="H56" i="36"/>
  <c r="I56" i="36"/>
  <c r="J56" i="36"/>
  <c r="K56" i="36"/>
  <c r="L56" i="36"/>
  <c r="M56" i="36"/>
  <c r="N56" i="36"/>
  <c r="O56" i="36"/>
  <c r="P56" i="36"/>
  <c r="Q56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D59" i="36"/>
  <c r="E59" i="36"/>
  <c r="F59" i="36"/>
  <c r="G59" i="36"/>
  <c r="H59" i="36"/>
  <c r="I59" i="36"/>
  <c r="J59" i="36"/>
  <c r="K59" i="36"/>
  <c r="L59" i="36"/>
  <c r="M59" i="36"/>
  <c r="N59" i="36"/>
  <c r="O59" i="36"/>
  <c r="P59" i="36"/>
  <c r="Q59" i="36"/>
  <c r="D60" i="36"/>
  <c r="E60" i="36"/>
  <c r="F60" i="36"/>
  <c r="G60" i="36"/>
  <c r="H60" i="36"/>
  <c r="I60" i="36"/>
  <c r="J60" i="36"/>
  <c r="K60" i="36"/>
  <c r="L60" i="36"/>
  <c r="M60" i="36"/>
  <c r="N60" i="36"/>
  <c r="O60" i="36"/>
  <c r="P60" i="36"/>
  <c r="Q60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D63" i="36"/>
  <c r="E63" i="36"/>
  <c r="F63" i="36"/>
  <c r="G63" i="36"/>
  <c r="H63" i="36"/>
  <c r="I63" i="36"/>
  <c r="J63" i="36"/>
  <c r="K63" i="36"/>
  <c r="L63" i="36"/>
  <c r="M63" i="36"/>
  <c r="N63" i="36"/>
  <c r="O63" i="36"/>
  <c r="P63" i="36"/>
  <c r="Q63" i="36"/>
  <c r="D64" i="36"/>
  <c r="E64" i="36"/>
  <c r="F64" i="36"/>
  <c r="G64" i="36"/>
  <c r="H64" i="36"/>
  <c r="I64" i="36"/>
  <c r="J64" i="36"/>
  <c r="K64" i="36"/>
  <c r="L64" i="36"/>
  <c r="M64" i="36"/>
  <c r="N64" i="36"/>
  <c r="O64" i="36"/>
  <c r="P64" i="36"/>
  <c r="Q64" i="36"/>
  <c r="D67" i="36"/>
  <c r="E67" i="36"/>
  <c r="F67" i="36"/>
  <c r="G67" i="36"/>
  <c r="H67" i="36"/>
  <c r="I67" i="36"/>
  <c r="J67" i="36"/>
  <c r="K67" i="36"/>
  <c r="L67" i="36"/>
  <c r="M67" i="36"/>
  <c r="N67" i="36"/>
  <c r="O67" i="36"/>
  <c r="P67" i="36"/>
  <c r="Q67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7" i="36"/>
  <c r="C40" i="36"/>
  <c r="D34" i="36"/>
  <c r="E96" i="36" s="1"/>
  <c r="E34" i="36"/>
  <c r="F34" i="36"/>
  <c r="G34" i="36"/>
  <c r="G65" i="36" s="1"/>
  <c r="H34" i="36"/>
  <c r="I96" i="36" s="1"/>
  <c r="I34" i="36"/>
  <c r="J34" i="36"/>
  <c r="K34" i="36"/>
  <c r="K35" i="36" s="1"/>
  <c r="K66" i="36" s="1"/>
  <c r="L34" i="36"/>
  <c r="M96" i="36" s="1"/>
  <c r="M34" i="36"/>
  <c r="N34" i="36"/>
  <c r="O34" i="36"/>
  <c r="O35" i="36" s="1"/>
  <c r="P34" i="36"/>
  <c r="P65" i="36" s="1"/>
  <c r="Q34" i="36"/>
  <c r="R34" i="36"/>
  <c r="R65" i="36" s="1"/>
  <c r="S34" i="36"/>
  <c r="T34" i="36"/>
  <c r="U34" i="36"/>
  <c r="V34" i="36"/>
  <c r="W34" i="36"/>
  <c r="X34" i="36"/>
  <c r="X35" i="36" s="1"/>
  <c r="E35" i="36"/>
  <c r="F35" i="36"/>
  <c r="G35" i="36"/>
  <c r="I35" i="36"/>
  <c r="I66" i="36" s="1"/>
  <c r="J35" i="36"/>
  <c r="L35" i="36"/>
  <c r="R35" i="36"/>
  <c r="R66" i="36" s="1"/>
  <c r="S35" i="36"/>
  <c r="T35" i="36"/>
  <c r="V35" i="36"/>
  <c r="C34" i="36"/>
  <c r="E71" i="26"/>
  <c r="F71" i="26"/>
  <c r="G71" i="26"/>
  <c r="H71" i="26"/>
  <c r="I71" i="26"/>
  <c r="J71" i="26"/>
  <c r="K71" i="26"/>
  <c r="L71" i="26"/>
  <c r="M71" i="26"/>
  <c r="N71" i="26"/>
  <c r="O71" i="26"/>
  <c r="P71" i="26"/>
  <c r="Q71" i="26"/>
  <c r="R71" i="26"/>
  <c r="S71" i="26"/>
  <c r="T71" i="26"/>
  <c r="U7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R72" i="26"/>
  <c r="S72" i="26"/>
  <c r="T72" i="26"/>
  <c r="E73" i="26"/>
  <c r="F73" i="26"/>
  <c r="G73" i="26"/>
  <c r="H73" i="26"/>
  <c r="I73" i="26"/>
  <c r="J73" i="26"/>
  <c r="K73" i="26"/>
  <c r="L73" i="26"/>
  <c r="M73" i="26"/>
  <c r="N73" i="26"/>
  <c r="O73" i="26"/>
  <c r="P73" i="26"/>
  <c r="Q73" i="26"/>
  <c r="R73" i="26"/>
  <c r="S73" i="26"/>
  <c r="T73" i="26"/>
  <c r="E74" i="26"/>
  <c r="F74" i="26"/>
  <c r="G74" i="26"/>
  <c r="H74" i="26"/>
  <c r="I74" i="26"/>
  <c r="J74" i="26"/>
  <c r="K74" i="26"/>
  <c r="L74" i="26"/>
  <c r="M74" i="26"/>
  <c r="N74" i="26"/>
  <c r="O74" i="26"/>
  <c r="P74" i="26"/>
  <c r="Q74" i="26"/>
  <c r="R74" i="26"/>
  <c r="S74" i="26"/>
  <c r="T74" i="26"/>
  <c r="E75" i="26"/>
  <c r="F75" i="26"/>
  <c r="G75" i="26"/>
  <c r="H75" i="26"/>
  <c r="I75" i="26"/>
  <c r="J75" i="26"/>
  <c r="K75" i="26"/>
  <c r="L75" i="26"/>
  <c r="M75" i="26"/>
  <c r="N75" i="26"/>
  <c r="O75" i="26"/>
  <c r="P75" i="26"/>
  <c r="Q75" i="26"/>
  <c r="R75" i="26"/>
  <c r="S75" i="26"/>
  <c r="T75" i="26"/>
  <c r="E76" i="26"/>
  <c r="F76" i="26"/>
  <c r="G76" i="26"/>
  <c r="H76" i="26"/>
  <c r="I76" i="26"/>
  <c r="J76" i="26"/>
  <c r="K76" i="26"/>
  <c r="L76" i="26"/>
  <c r="M76" i="26"/>
  <c r="N76" i="26"/>
  <c r="O76" i="26"/>
  <c r="P76" i="26"/>
  <c r="Q76" i="26"/>
  <c r="R76" i="26"/>
  <c r="S76" i="26"/>
  <c r="T76" i="26"/>
  <c r="E77" i="26"/>
  <c r="F77" i="26"/>
  <c r="G77" i="26"/>
  <c r="H77" i="26"/>
  <c r="I77" i="26"/>
  <c r="J77" i="26"/>
  <c r="K77" i="26"/>
  <c r="L77" i="26"/>
  <c r="M77" i="26"/>
  <c r="N77" i="26"/>
  <c r="O77" i="26"/>
  <c r="P77" i="26"/>
  <c r="Q77" i="26"/>
  <c r="R77" i="26"/>
  <c r="S77" i="26"/>
  <c r="T77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R78" i="26"/>
  <c r="S78" i="26"/>
  <c r="T78" i="26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R79" i="26"/>
  <c r="S79" i="26"/>
  <c r="T79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R80" i="26"/>
  <c r="S80" i="26"/>
  <c r="T80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R81" i="26"/>
  <c r="S81" i="26"/>
  <c r="T81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R82" i="26"/>
  <c r="S82" i="26"/>
  <c r="T82" i="26"/>
  <c r="E83" i="26"/>
  <c r="F83" i="26"/>
  <c r="G83" i="26"/>
  <c r="H83" i="26"/>
  <c r="I83" i="26"/>
  <c r="J83" i="26"/>
  <c r="K83" i="26"/>
  <c r="L83" i="26"/>
  <c r="M83" i="26"/>
  <c r="N83" i="26"/>
  <c r="O83" i="26"/>
  <c r="P83" i="26"/>
  <c r="Q83" i="26"/>
  <c r="R83" i="26"/>
  <c r="S83" i="26"/>
  <c r="T83" i="26"/>
  <c r="E84" i="26"/>
  <c r="F84" i="26"/>
  <c r="G84" i="26"/>
  <c r="H84" i="26"/>
  <c r="I84" i="26"/>
  <c r="J84" i="26"/>
  <c r="K84" i="26"/>
  <c r="L84" i="26"/>
  <c r="M84" i="26"/>
  <c r="N84" i="26"/>
  <c r="O84" i="26"/>
  <c r="P84" i="26"/>
  <c r="Q84" i="26"/>
  <c r="R84" i="26"/>
  <c r="S84" i="26"/>
  <c r="T84" i="26"/>
  <c r="E85" i="26"/>
  <c r="F85" i="26"/>
  <c r="G85" i="26"/>
  <c r="H85" i="26"/>
  <c r="I85" i="26"/>
  <c r="J85" i="26"/>
  <c r="K85" i="26"/>
  <c r="L85" i="26"/>
  <c r="M85" i="26"/>
  <c r="N85" i="26"/>
  <c r="O85" i="26"/>
  <c r="P85" i="26"/>
  <c r="Q85" i="26"/>
  <c r="R85" i="26"/>
  <c r="S85" i="26"/>
  <c r="T85" i="26"/>
  <c r="E86" i="26"/>
  <c r="F86" i="26"/>
  <c r="G86" i="26"/>
  <c r="H86" i="26"/>
  <c r="I86" i="26"/>
  <c r="J86" i="26"/>
  <c r="K86" i="26"/>
  <c r="L86" i="26"/>
  <c r="M86" i="26"/>
  <c r="N86" i="26"/>
  <c r="O86" i="26"/>
  <c r="P86" i="26"/>
  <c r="Q86" i="26"/>
  <c r="R86" i="26"/>
  <c r="S86" i="26"/>
  <c r="T86" i="26"/>
  <c r="E87" i="26"/>
  <c r="F87" i="26"/>
  <c r="G87" i="26"/>
  <c r="H87" i="26"/>
  <c r="I87" i="26"/>
  <c r="J87" i="26"/>
  <c r="K87" i="26"/>
  <c r="L87" i="26"/>
  <c r="M87" i="26"/>
  <c r="N87" i="26"/>
  <c r="O87" i="26"/>
  <c r="P87" i="26"/>
  <c r="Q87" i="26"/>
  <c r="R87" i="26"/>
  <c r="S87" i="26"/>
  <c r="T87" i="26"/>
  <c r="E88" i="26"/>
  <c r="F88" i="26"/>
  <c r="G88" i="26"/>
  <c r="H88" i="26"/>
  <c r="I88" i="26"/>
  <c r="J88" i="26"/>
  <c r="K88" i="26"/>
  <c r="L88" i="26"/>
  <c r="M88" i="26"/>
  <c r="N88" i="26"/>
  <c r="O88" i="26"/>
  <c r="P88" i="26"/>
  <c r="Q88" i="26"/>
  <c r="R88" i="26"/>
  <c r="S88" i="26"/>
  <c r="T88" i="26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R89" i="26"/>
  <c r="S89" i="26"/>
  <c r="T89" i="26"/>
  <c r="E90" i="26"/>
  <c r="F90" i="26"/>
  <c r="G90" i="26"/>
  <c r="H90" i="26"/>
  <c r="I90" i="26"/>
  <c r="J90" i="26"/>
  <c r="K90" i="26"/>
  <c r="L90" i="26"/>
  <c r="M90" i="26"/>
  <c r="N90" i="26"/>
  <c r="O90" i="26"/>
  <c r="P90" i="26"/>
  <c r="Q90" i="26"/>
  <c r="R90" i="26"/>
  <c r="S90" i="26"/>
  <c r="T90" i="26"/>
  <c r="E91" i="26"/>
  <c r="F91" i="26"/>
  <c r="G91" i="26"/>
  <c r="H91" i="26"/>
  <c r="I91" i="26"/>
  <c r="J91" i="26"/>
  <c r="K91" i="26"/>
  <c r="L91" i="26"/>
  <c r="M91" i="26"/>
  <c r="N91" i="26"/>
  <c r="O91" i="26"/>
  <c r="P91" i="26"/>
  <c r="Q91" i="26"/>
  <c r="R91" i="26"/>
  <c r="S91" i="26"/>
  <c r="T91" i="26"/>
  <c r="E92" i="26"/>
  <c r="F92" i="26"/>
  <c r="G92" i="26"/>
  <c r="H92" i="26"/>
  <c r="I92" i="26"/>
  <c r="J92" i="26"/>
  <c r="K92" i="26"/>
  <c r="L92" i="26"/>
  <c r="M92" i="26"/>
  <c r="N92" i="26"/>
  <c r="O92" i="26"/>
  <c r="P92" i="26"/>
  <c r="Q92" i="26"/>
  <c r="R92" i="26"/>
  <c r="S92" i="26"/>
  <c r="T92" i="26"/>
  <c r="E93" i="26"/>
  <c r="F93" i="26"/>
  <c r="G93" i="26"/>
  <c r="H93" i="26"/>
  <c r="I93" i="26"/>
  <c r="J93" i="26"/>
  <c r="K93" i="26"/>
  <c r="L93" i="26"/>
  <c r="M93" i="26"/>
  <c r="N93" i="26"/>
  <c r="O93" i="26"/>
  <c r="P93" i="26"/>
  <c r="Q93" i="26"/>
  <c r="R93" i="26"/>
  <c r="S93" i="26"/>
  <c r="T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R94" i="26"/>
  <c r="S94" i="26"/>
  <c r="T94" i="26"/>
  <c r="E95" i="26"/>
  <c r="F95" i="26"/>
  <c r="G95" i="26"/>
  <c r="H95" i="26"/>
  <c r="I95" i="26"/>
  <c r="J95" i="26"/>
  <c r="K95" i="26"/>
  <c r="L95" i="26"/>
  <c r="M95" i="26"/>
  <c r="N95" i="26"/>
  <c r="O95" i="26"/>
  <c r="P95" i="26"/>
  <c r="Q95" i="26"/>
  <c r="R95" i="26"/>
  <c r="S95" i="26"/>
  <c r="T95" i="26"/>
  <c r="E98" i="26"/>
  <c r="F98" i="26"/>
  <c r="G98" i="26"/>
  <c r="H98" i="26"/>
  <c r="I98" i="26"/>
  <c r="J98" i="26"/>
  <c r="K98" i="26"/>
  <c r="L98" i="26"/>
  <c r="M98" i="26"/>
  <c r="N98" i="26"/>
  <c r="O98" i="26"/>
  <c r="P98" i="26"/>
  <c r="Q98" i="26"/>
  <c r="R98" i="26"/>
  <c r="S98" i="26"/>
  <c r="T98" i="26"/>
  <c r="D72" i="26"/>
  <c r="D73" i="26"/>
  <c r="D74" i="26"/>
  <c r="D75" i="26"/>
  <c r="D76" i="26"/>
  <c r="D77" i="26"/>
  <c r="D78" i="26"/>
  <c r="D79" i="26"/>
  <c r="D80" i="26"/>
  <c r="D81" i="26"/>
  <c r="D82" i="26"/>
  <c r="D83" i="26"/>
  <c r="D84" i="26"/>
  <c r="D85" i="26"/>
  <c r="D86" i="26"/>
  <c r="D87" i="26"/>
  <c r="D88" i="26"/>
  <c r="D89" i="26"/>
  <c r="D90" i="26"/>
  <c r="D91" i="26"/>
  <c r="D92" i="26"/>
  <c r="D93" i="26"/>
  <c r="D94" i="26"/>
  <c r="D95" i="26"/>
  <c r="D98" i="26"/>
  <c r="D71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D42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D43" i="26"/>
  <c r="E43" i="26"/>
  <c r="F43" i="26"/>
  <c r="G43" i="26"/>
  <c r="H43" i="26"/>
  <c r="I43" i="26"/>
  <c r="J43" i="26"/>
  <c r="K43" i="26"/>
  <c r="L43" i="26"/>
  <c r="M43" i="26"/>
  <c r="N43" i="26"/>
  <c r="O43" i="26"/>
  <c r="P43" i="26"/>
  <c r="Q43" i="26"/>
  <c r="R43" i="26"/>
  <c r="S43" i="26"/>
  <c r="T43" i="26"/>
  <c r="U43" i="26"/>
  <c r="V43" i="26"/>
  <c r="D44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D45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Q45" i="26"/>
  <c r="R45" i="26"/>
  <c r="S45" i="26"/>
  <c r="T45" i="26"/>
  <c r="U45" i="26"/>
  <c r="V45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D47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U47" i="26"/>
  <c r="V47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D52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D53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D55" i="26"/>
  <c r="E55" i="26"/>
  <c r="F55" i="26"/>
  <c r="G55" i="26"/>
  <c r="H55" i="26"/>
  <c r="I55" i="26"/>
  <c r="J55" i="26"/>
  <c r="K55" i="26"/>
  <c r="L55" i="26"/>
  <c r="M55" i="26"/>
  <c r="N55" i="26"/>
  <c r="O55" i="26"/>
  <c r="P55" i="26"/>
  <c r="Q55" i="26"/>
  <c r="R55" i="26"/>
  <c r="S55" i="26"/>
  <c r="T55" i="26"/>
  <c r="U55" i="26"/>
  <c r="V55" i="26"/>
  <c r="D56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D57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Q57" i="26"/>
  <c r="R57" i="26"/>
  <c r="S57" i="26"/>
  <c r="T57" i="26"/>
  <c r="U57" i="26"/>
  <c r="V57" i="26"/>
  <c r="D58" i="26"/>
  <c r="E58" i="26"/>
  <c r="F58" i="26"/>
  <c r="G58" i="26"/>
  <c r="H58" i="26"/>
  <c r="I58" i="26"/>
  <c r="J58" i="26"/>
  <c r="K58" i="26"/>
  <c r="L58" i="26"/>
  <c r="M58" i="26"/>
  <c r="N58" i="26"/>
  <c r="O58" i="26"/>
  <c r="P58" i="26"/>
  <c r="Q58" i="26"/>
  <c r="R58" i="26"/>
  <c r="S58" i="26"/>
  <c r="T58" i="26"/>
  <c r="U58" i="26"/>
  <c r="V58" i="26"/>
  <c r="D59" i="26"/>
  <c r="E59" i="26"/>
  <c r="F59" i="26"/>
  <c r="G59" i="26"/>
  <c r="H59" i="26"/>
  <c r="I59" i="26"/>
  <c r="J59" i="26"/>
  <c r="K59" i="26"/>
  <c r="L59" i="26"/>
  <c r="M59" i="26"/>
  <c r="N59" i="26"/>
  <c r="O59" i="26"/>
  <c r="P59" i="26"/>
  <c r="Q59" i="26"/>
  <c r="R59" i="26"/>
  <c r="S59" i="26"/>
  <c r="T59" i="26"/>
  <c r="U59" i="26"/>
  <c r="V59" i="26"/>
  <c r="D60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Q60" i="26"/>
  <c r="R60" i="26"/>
  <c r="S60" i="26"/>
  <c r="T60" i="26"/>
  <c r="U60" i="26"/>
  <c r="V60" i="26"/>
  <c r="D61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Q61" i="26"/>
  <c r="R61" i="26"/>
  <c r="S61" i="26"/>
  <c r="T61" i="26"/>
  <c r="U61" i="26"/>
  <c r="V61" i="26"/>
  <c r="D62" i="26"/>
  <c r="E62" i="26"/>
  <c r="F62" i="26"/>
  <c r="G62" i="26"/>
  <c r="H62" i="26"/>
  <c r="I62" i="26"/>
  <c r="J62" i="26"/>
  <c r="K62" i="26"/>
  <c r="L62" i="26"/>
  <c r="M62" i="26"/>
  <c r="N62" i="26"/>
  <c r="O62" i="26"/>
  <c r="P62" i="26"/>
  <c r="Q62" i="26"/>
  <c r="R62" i="26"/>
  <c r="S62" i="26"/>
  <c r="T62" i="26"/>
  <c r="U62" i="26"/>
  <c r="V62" i="26"/>
  <c r="D63" i="26"/>
  <c r="E63" i="26"/>
  <c r="F63" i="26"/>
  <c r="G63" i="26"/>
  <c r="H63" i="26"/>
  <c r="I63" i="26"/>
  <c r="J63" i="26"/>
  <c r="K63" i="26"/>
  <c r="L63" i="26"/>
  <c r="M63" i="26"/>
  <c r="N63" i="26"/>
  <c r="O63" i="26"/>
  <c r="P63" i="26"/>
  <c r="Q63" i="26"/>
  <c r="R63" i="26"/>
  <c r="S63" i="26"/>
  <c r="T63" i="26"/>
  <c r="U63" i="26"/>
  <c r="V63" i="26"/>
  <c r="D64" i="26"/>
  <c r="E64" i="26"/>
  <c r="F64" i="26"/>
  <c r="G64" i="26"/>
  <c r="H64" i="26"/>
  <c r="I64" i="26"/>
  <c r="J64" i="26"/>
  <c r="K64" i="26"/>
  <c r="L64" i="26"/>
  <c r="M64" i="26"/>
  <c r="N64" i="26"/>
  <c r="O64" i="26"/>
  <c r="P64" i="26"/>
  <c r="Q64" i="26"/>
  <c r="R64" i="26"/>
  <c r="S64" i="26"/>
  <c r="T64" i="26"/>
  <c r="U64" i="26"/>
  <c r="V64" i="26"/>
  <c r="D67" i="26"/>
  <c r="E67" i="26"/>
  <c r="F67" i="26"/>
  <c r="G67" i="26"/>
  <c r="H67" i="26"/>
  <c r="I67" i="26"/>
  <c r="J67" i="26"/>
  <c r="K67" i="26"/>
  <c r="L67" i="26"/>
  <c r="M67" i="26"/>
  <c r="N67" i="26"/>
  <c r="O67" i="26"/>
  <c r="P67" i="26"/>
  <c r="Q67" i="26"/>
  <c r="R67" i="26"/>
  <c r="S67" i="26"/>
  <c r="T67" i="26"/>
  <c r="U67" i="26"/>
  <c r="V67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7" i="26"/>
  <c r="C40" i="26"/>
  <c r="D34" i="26"/>
  <c r="D65" i="26" s="1"/>
  <c r="E34" i="26"/>
  <c r="E65" i="26" s="1"/>
  <c r="F34" i="26"/>
  <c r="F35" i="26" s="1"/>
  <c r="F66" i="26" s="1"/>
  <c r="G34" i="26"/>
  <c r="G35" i="26" s="1"/>
  <c r="G66" i="26" s="1"/>
  <c r="H34" i="26"/>
  <c r="H65" i="26" s="1"/>
  <c r="I34" i="26"/>
  <c r="J96" i="26" s="1"/>
  <c r="J34" i="26"/>
  <c r="J65" i="26" s="1"/>
  <c r="K34" i="26"/>
  <c r="K35" i="26" s="1"/>
  <c r="L34" i="26"/>
  <c r="L35" i="26" s="1"/>
  <c r="M34" i="26"/>
  <c r="N34" i="26"/>
  <c r="N65" i="26" s="1"/>
  <c r="O34" i="26"/>
  <c r="P34" i="26"/>
  <c r="P35" i="26" s="1"/>
  <c r="Q34" i="26"/>
  <c r="R96" i="26" s="1"/>
  <c r="R34" i="26"/>
  <c r="R65" i="26" s="1"/>
  <c r="S34" i="26"/>
  <c r="S96" i="26" s="1"/>
  <c r="T34" i="26"/>
  <c r="U34" i="26"/>
  <c r="V96" i="26" s="1"/>
  <c r="V34" i="26"/>
  <c r="W34" i="26"/>
  <c r="X34" i="26"/>
  <c r="D35" i="26"/>
  <c r="J35" i="26"/>
  <c r="O35" i="26"/>
  <c r="O66" i="26" s="1"/>
  <c r="W35" i="26"/>
  <c r="C34" i="26"/>
  <c r="E71" i="25"/>
  <c r="F71" i="25"/>
  <c r="G71" i="25"/>
  <c r="H71" i="25"/>
  <c r="I71" i="25"/>
  <c r="J71" i="25"/>
  <c r="K71" i="25"/>
  <c r="L71" i="25"/>
  <c r="M71" i="25"/>
  <c r="N71" i="25"/>
  <c r="O71" i="25"/>
  <c r="P71" i="25"/>
  <c r="Q71" i="25"/>
  <c r="R71" i="25"/>
  <c r="S71" i="25"/>
  <c r="T71" i="25"/>
  <c r="U71" i="25"/>
  <c r="E72" i="25"/>
  <c r="F72" i="25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E73" i="25"/>
  <c r="F73" i="25"/>
  <c r="G73" i="25"/>
  <c r="H73" i="25"/>
  <c r="I73" i="25"/>
  <c r="J73" i="25"/>
  <c r="K73" i="25"/>
  <c r="L73" i="25"/>
  <c r="M73" i="25"/>
  <c r="N73" i="25"/>
  <c r="O73" i="25"/>
  <c r="P73" i="25"/>
  <c r="Q73" i="25"/>
  <c r="R73" i="25"/>
  <c r="S73" i="25"/>
  <c r="T73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S74" i="25"/>
  <c r="T74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E76" i="25"/>
  <c r="F76" i="25"/>
  <c r="G76" i="25"/>
  <c r="H76" i="25"/>
  <c r="I76" i="25"/>
  <c r="J76" i="25"/>
  <c r="K76" i="25"/>
  <c r="L76" i="25"/>
  <c r="M76" i="25"/>
  <c r="N76" i="25"/>
  <c r="O76" i="25"/>
  <c r="P76" i="25"/>
  <c r="Q76" i="25"/>
  <c r="R76" i="25"/>
  <c r="S76" i="25"/>
  <c r="T76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E78" i="25"/>
  <c r="F78" i="25"/>
  <c r="G78" i="25"/>
  <c r="H78" i="25"/>
  <c r="I78" i="25"/>
  <c r="J78" i="25"/>
  <c r="K78" i="25"/>
  <c r="L78" i="25"/>
  <c r="M78" i="25"/>
  <c r="N78" i="25"/>
  <c r="O78" i="25"/>
  <c r="P78" i="25"/>
  <c r="Q78" i="25"/>
  <c r="R78" i="25"/>
  <c r="S78" i="25"/>
  <c r="T78" i="25"/>
  <c r="E79" i="25"/>
  <c r="F79" i="25"/>
  <c r="G79" i="25"/>
  <c r="H79" i="25"/>
  <c r="I79" i="25"/>
  <c r="J79" i="25"/>
  <c r="K79" i="25"/>
  <c r="L79" i="25"/>
  <c r="M79" i="25"/>
  <c r="N79" i="25"/>
  <c r="O79" i="25"/>
  <c r="P79" i="25"/>
  <c r="Q79" i="25"/>
  <c r="R79" i="25"/>
  <c r="S79" i="25"/>
  <c r="T79" i="25"/>
  <c r="E80" i="25"/>
  <c r="F80" i="25"/>
  <c r="G80" i="25"/>
  <c r="H80" i="25"/>
  <c r="I80" i="25"/>
  <c r="J80" i="25"/>
  <c r="K80" i="25"/>
  <c r="L80" i="25"/>
  <c r="M80" i="25"/>
  <c r="N80" i="25"/>
  <c r="O80" i="25"/>
  <c r="P80" i="25"/>
  <c r="Q80" i="25"/>
  <c r="R80" i="25"/>
  <c r="S80" i="25"/>
  <c r="T80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E87" i="25"/>
  <c r="F87" i="25"/>
  <c r="G87" i="25"/>
  <c r="H87" i="25"/>
  <c r="I87" i="25"/>
  <c r="J87" i="25"/>
  <c r="K87" i="25"/>
  <c r="L87" i="25"/>
  <c r="M87" i="25"/>
  <c r="N87" i="25"/>
  <c r="O87" i="25"/>
  <c r="P87" i="25"/>
  <c r="Q87" i="25"/>
  <c r="R87" i="25"/>
  <c r="S87" i="25"/>
  <c r="T87" i="25"/>
  <c r="E88" i="25"/>
  <c r="F88" i="25"/>
  <c r="G88" i="25"/>
  <c r="H88" i="25"/>
  <c r="I88" i="25"/>
  <c r="J88" i="25"/>
  <c r="K88" i="25"/>
  <c r="L88" i="25"/>
  <c r="M88" i="25"/>
  <c r="N88" i="25"/>
  <c r="O88" i="25"/>
  <c r="P88" i="25"/>
  <c r="Q88" i="25"/>
  <c r="R88" i="25"/>
  <c r="S88" i="25"/>
  <c r="T88" i="25"/>
  <c r="E89" i="25"/>
  <c r="F89" i="25"/>
  <c r="G89" i="25"/>
  <c r="H89" i="25"/>
  <c r="I89" i="25"/>
  <c r="J89" i="25"/>
  <c r="K89" i="25"/>
  <c r="L89" i="25"/>
  <c r="M89" i="25"/>
  <c r="N89" i="25"/>
  <c r="O89" i="25"/>
  <c r="P89" i="25"/>
  <c r="Q89" i="25"/>
  <c r="R89" i="25"/>
  <c r="S89" i="25"/>
  <c r="T89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E91" i="25"/>
  <c r="F91" i="25"/>
  <c r="G91" i="25"/>
  <c r="H91" i="25"/>
  <c r="I91" i="25"/>
  <c r="J91" i="25"/>
  <c r="K91" i="25"/>
  <c r="L91" i="25"/>
  <c r="M91" i="25"/>
  <c r="N91" i="25"/>
  <c r="O91" i="25"/>
  <c r="P91" i="25"/>
  <c r="Q91" i="25"/>
  <c r="R91" i="25"/>
  <c r="S91" i="25"/>
  <c r="T91" i="25"/>
  <c r="E92" i="25"/>
  <c r="F92" i="25"/>
  <c r="G92" i="25"/>
  <c r="H92" i="25"/>
  <c r="I92" i="25"/>
  <c r="J92" i="25"/>
  <c r="K92" i="25"/>
  <c r="L92" i="25"/>
  <c r="M92" i="25"/>
  <c r="N92" i="25"/>
  <c r="O92" i="25"/>
  <c r="P92" i="25"/>
  <c r="Q92" i="25"/>
  <c r="R92" i="25"/>
  <c r="S92" i="25"/>
  <c r="T92" i="25"/>
  <c r="E93" i="25"/>
  <c r="F93" i="25"/>
  <c r="G93" i="25"/>
  <c r="H93" i="25"/>
  <c r="I93" i="25"/>
  <c r="J93" i="25"/>
  <c r="K93" i="25"/>
  <c r="L93" i="25"/>
  <c r="M93" i="25"/>
  <c r="N93" i="25"/>
  <c r="O93" i="25"/>
  <c r="P93" i="25"/>
  <c r="Q93" i="25"/>
  <c r="R93" i="25"/>
  <c r="S93" i="25"/>
  <c r="T93" i="25"/>
  <c r="E94" i="25"/>
  <c r="F94" i="25"/>
  <c r="G94" i="25"/>
  <c r="H94" i="25"/>
  <c r="I94" i="25"/>
  <c r="J94" i="25"/>
  <c r="K94" i="25"/>
  <c r="L94" i="25"/>
  <c r="M94" i="25"/>
  <c r="N94" i="25"/>
  <c r="O94" i="25"/>
  <c r="P94" i="25"/>
  <c r="Q94" i="25"/>
  <c r="R94" i="25"/>
  <c r="S94" i="25"/>
  <c r="T94" i="25"/>
  <c r="E95" i="25"/>
  <c r="F95" i="25"/>
  <c r="G95" i="25"/>
  <c r="H95" i="25"/>
  <c r="I95" i="25"/>
  <c r="J95" i="25"/>
  <c r="K95" i="25"/>
  <c r="L95" i="25"/>
  <c r="M95" i="25"/>
  <c r="N95" i="25"/>
  <c r="O95" i="25"/>
  <c r="P95" i="25"/>
  <c r="Q95" i="25"/>
  <c r="R95" i="25"/>
  <c r="S95" i="25"/>
  <c r="T95" i="25"/>
  <c r="E98" i="25"/>
  <c r="F98" i="25"/>
  <c r="G98" i="25"/>
  <c r="H98" i="25"/>
  <c r="I98" i="25"/>
  <c r="J98" i="25"/>
  <c r="K98" i="25"/>
  <c r="L98" i="25"/>
  <c r="M98" i="25"/>
  <c r="N98" i="25"/>
  <c r="O98" i="25"/>
  <c r="P98" i="25"/>
  <c r="Q98" i="25"/>
  <c r="R98" i="25"/>
  <c r="S98" i="25"/>
  <c r="T98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8" i="25"/>
  <c r="D71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X43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D57" i="25"/>
  <c r="E57" i="25"/>
  <c r="F57" i="25"/>
  <c r="G57" i="25"/>
  <c r="H57" i="25"/>
  <c r="I57" i="25"/>
  <c r="J57" i="25"/>
  <c r="K57" i="25"/>
  <c r="L57" i="25"/>
  <c r="M57" i="25"/>
  <c r="N57" i="25"/>
  <c r="O57" i="25"/>
  <c r="P57" i="25"/>
  <c r="Q57" i="25"/>
  <c r="R57" i="25"/>
  <c r="S57" i="25"/>
  <c r="T57" i="25"/>
  <c r="U57" i="25"/>
  <c r="V57" i="25"/>
  <c r="W57" i="25"/>
  <c r="X57" i="25"/>
  <c r="D58" i="25"/>
  <c r="E58" i="25"/>
  <c r="F58" i="25"/>
  <c r="G58" i="25"/>
  <c r="H58" i="25"/>
  <c r="I58" i="25"/>
  <c r="J58" i="25"/>
  <c r="K58" i="25"/>
  <c r="L58" i="25"/>
  <c r="M58" i="25"/>
  <c r="N58" i="25"/>
  <c r="O58" i="25"/>
  <c r="P58" i="25"/>
  <c r="Q58" i="25"/>
  <c r="R58" i="25"/>
  <c r="S58" i="25"/>
  <c r="T58" i="25"/>
  <c r="U58" i="25"/>
  <c r="V58" i="25"/>
  <c r="W58" i="25"/>
  <c r="X58" i="25"/>
  <c r="D59" i="25"/>
  <c r="E59" i="25"/>
  <c r="F59" i="25"/>
  <c r="G59" i="25"/>
  <c r="H59" i="25"/>
  <c r="I59" i="25"/>
  <c r="J59" i="25"/>
  <c r="K59" i="25"/>
  <c r="L59" i="25"/>
  <c r="M59" i="25"/>
  <c r="N59" i="25"/>
  <c r="O59" i="25"/>
  <c r="P59" i="25"/>
  <c r="Q59" i="25"/>
  <c r="R59" i="25"/>
  <c r="S59" i="25"/>
  <c r="T59" i="25"/>
  <c r="U59" i="25"/>
  <c r="V59" i="25"/>
  <c r="W59" i="25"/>
  <c r="X59" i="25"/>
  <c r="D60" i="25"/>
  <c r="E60" i="25"/>
  <c r="F60" i="25"/>
  <c r="G60" i="25"/>
  <c r="H60" i="25"/>
  <c r="I60" i="25"/>
  <c r="J60" i="25"/>
  <c r="K60" i="25"/>
  <c r="L60" i="25"/>
  <c r="M60" i="25"/>
  <c r="N60" i="25"/>
  <c r="O60" i="25"/>
  <c r="P60" i="25"/>
  <c r="Q60" i="25"/>
  <c r="R60" i="25"/>
  <c r="S60" i="25"/>
  <c r="T60" i="25"/>
  <c r="U60" i="25"/>
  <c r="V60" i="25"/>
  <c r="W60" i="25"/>
  <c r="X60" i="25"/>
  <c r="D61" i="25"/>
  <c r="E61" i="25"/>
  <c r="F61" i="25"/>
  <c r="G61" i="25"/>
  <c r="H61" i="25"/>
  <c r="I61" i="25"/>
  <c r="J61" i="25"/>
  <c r="K61" i="25"/>
  <c r="L61" i="25"/>
  <c r="M61" i="25"/>
  <c r="N61" i="25"/>
  <c r="O61" i="25"/>
  <c r="P61" i="25"/>
  <c r="Q61" i="25"/>
  <c r="R61" i="25"/>
  <c r="S61" i="25"/>
  <c r="T61" i="25"/>
  <c r="U61" i="25"/>
  <c r="V61" i="25"/>
  <c r="W61" i="25"/>
  <c r="X61" i="25"/>
  <c r="D62" i="25"/>
  <c r="E62" i="25"/>
  <c r="F62" i="25"/>
  <c r="G62" i="25"/>
  <c r="H62" i="25"/>
  <c r="I62" i="25"/>
  <c r="J62" i="25"/>
  <c r="K62" i="25"/>
  <c r="L62" i="25"/>
  <c r="M62" i="25"/>
  <c r="N62" i="25"/>
  <c r="O62" i="25"/>
  <c r="P62" i="25"/>
  <c r="Q62" i="25"/>
  <c r="R62" i="25"/>
  <c r="S62" i="25"/>
  <c r="T62" i="25"/>
  <c r="U62" i="25"/>
  <c r="V62" i="25"/>
  <c r="W62" i="25"/>
  <c r="X62" i="25"/>
  <c r="D63" i="25"/>
  <c r="E63" i="25"/>
  <c r="F63" i="25"/>
  <c r="G63" i="25"/>
  <c r="H63" i="25"/>
  <c r="I63" i="25"/>
  <c r="J63" i="25"/>
  <c r="K63" i="25"/>
  <c r="L63" i="25"/>
  <c r="M63" i="25"/>
  <c r="N63" i="25"/>
  <c r="O63" i="25"/>
  <c r="P63" i="25"/>
  <c r="Q63" i="25"/>
  <c r="R63" i="25"/>
  <c r="S63" i="25"/>
  <c r="T63" i="25"/>
  <c r="U63" i="25"/>
  <c r="V63" i="25"/>
  <c r="W63" i="25"/>
  <c r="X63" i="25"/>
  <c r="D64" i="25"/>
  <c r="E64" i="25"/>
  <c r="F64" i="25"/>
  <c r="G64" i="25"/>
  <c r="H64" i="25"/>
  <c r="I64" i="25"/>
  <c r="J64" i="25"/>
  <c r="K64" i="25"/>
  <c r="L64" i="25"/>
  <c r="M64" i="25"/>
  <c r="N64" i="25"/>
  <c r="O64" i="25"/>
  <c r="P64" i="25"/>
  <c r="Q64" i="25"/>
  <c r="R64" i="25"/>
  <c r="S64" i="25"/>
  <c r="T64" i="25"/>
  <c r="U64" i="25"/>
  <c r="V64" i="25"/>
  <c r="W64" i="25"/>
  <c r="X64" i="25"/>
  <c r="D67" i="25"/>
  <c r="E67" i="25"/>
  <c r="F67" i="25"/>
  <c r="G67" i="25"/>
  <c r="H67" i="25"/>
  <c r="I67" i="25"/>
  <c r="J67" i="25"/>
  <c r="K67" i="25"/>
  <c r="L67" i="25"/>
  <c r="M67" i="25"/>
  <c r="N67" i="25"/>
  <c r="O67" i="25"/>
  <c r="P67" i="25"/>
  <c r="Q67" i="25"/>
  <c r="R67" i="25"/>
  <c r="S67" i="25"/>
  <c r="T67" i="25"/>
  <c r="U67" i="25"/>
  <c r="V67" i="25"/>
  <c r="W67" i="25"/>
  <c r="X67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C64" i="25"/>
  <c r="C67" i="25"/>
  <c r="C40" i="25"/>
  <c r="D34" i="25"/>
  <c r="E34" i="25"/>
  <c r="E35" i="25" s="1"/>
  <c r="F34" i="25"/>
  <c r="F35" i="25" s="1"/>
  <c r="F66" i="25" s="1"/>
  <c r="G34" i="25"/>
  <c r="G65" i="25" s="1"/>
  <c r="H34" i="25"/>
  <c r="I34" i="25"/>
  <c r="J34" i="25"/>
  <c r="J35" i="25" s="1"/>
  <c r="K34" i="25"/>
  <c r="L34" i="25"/>
  <c r="M34" i="25"/>
  <c r="N34" i="25"/>
  <c r="N65" i="25" s="1"/>
  <c r="O34" i="25"/>
  <c r="P34" i="25"/>
  <c r="Q34" i="25"/>
  <c r="Q65" i="25" s="1"/>
  <c r="R34" i="25"/>
  <c r="R65" i="25" s="1"/>
  <c r="S34" i="25"/>
  <c r="S65" i="25" s="1"/>
  <c r="T34" i="25"/>
  <c r="U34" i="25"/>
  <c r="V34" i="25"/>
  <c r="W96" i="25" s="1"/>
  <c r="W34" i="25"/>
  <c r="X34" i="25"/>
  <c r="Y34" i="25"/>
  <c r="Z34" i="25"/>
  <c r="D35" i="25"/>
  <c r="D66" i="25" s="1"/>
  <c r="L35" i="25"/>
  <c r="L66" i="25" s="1"/>
  <c r="P35" i="25"/>
  <c r="S35" i="25"/>
  <c r="X35" i="25"/>
  <c r="C34" i="25"/>
  <c r="E71" i="21"/>
  <c r="F71" i="21"/>
  <c r="G71" i="21"/>
  <c r="H71" i="21"/>
  <c r="I71" i="21"/>
  <c r="J71" i="21"/>
  <c r="K71" i="21"/>
  <c r="L71" i="21"/>
  <c r="M71" i="21"/>
  <c r="N71" i="21"/>
  <c r="O71" i="21"/>
  <c r="P71" i="21"/>
  <c r="Q71" i="21"/>
  <c r="R71" i="21"/>
  <c r="S71" i="21"/>
  <c r="T71" i="21"/>
  <c r="E72" i="21"/>
  <c r="F72" i="21"/>
  <c r="G72" i="21"/>
  <c r="H72" i="21"/>
  <c r="I72" i="21"/>
  <c r="J72" i="21"/>
  <c r="K72" i="21"/>
  <c r="L72" i="21"/>
  <c r="M72" i="21"/>
  <c r="N72" i="21"/>
  <c r="O72" i="21"/>
  <c r="P72" i="21"/>
  <c r="Q72" i="21"/>
  <c r="R72" i="21"/>
  <c r="S72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E74" i="21"/>
  <c r="F74" i="21"/>
  <c r="G74" i="21"/>
  <c r="H74" i="21"/>
  <c r="I74" i="21"/>
  <c r="J74" i="21"/>
  <c r="K74" i="21"/>
  <c r="L74" i="21"/>
  <c r="M74" i="21"/>
  <c r="N74" i="21"/>
  <c r="O74" i="21"/>
  <c r="P74" i="21"/>
  <c r="Q74" i="21"/>
  <c r="R74" i="21"/>
  <c r="S74" i="21"/>
  <c r="E75" i="21"/>
  <c r="F75" i="21"/>
  <c r="G75" i="21"/>
  <c r="H75" i="21"/>
  <c r="I75" i="21"/>
  <c r="J75" i="21"/>
  <c r="K75" i="21"/>
  <c r="L75" i="21"/>
  <c r="M75" i="21"/>
  <c r="N75" i="21"/>
  <c r="O75" i="21"/>
  <c r="P75" i="21"/>
  <c r="Q75" i="21"/>
  <c r="R75" i="21"/>
  <c r="S75" i="21"/>
  <c r="E76" i="21"/>
  <c r="F76" i="21"/>
  <c r="G76" i="21"/>
  <c r="H76" i="21"/>
  <c r="I76" i="21"/>
  <c r="J76" i="21"/>
  <c r="K76" i="21"/>
  <c r="L76" i="21"/>
  <c r="M76" i="21"/>
  <c r="N76" i="21"/>
  <c r="O76" i="21"/>
  <c r="P76" i="21"/>
  <c r="Q76" i="21"/>
  <c r="R76" i="21"/>
  <c r="S76" i="21"/>
  <c r="E77" i="21"/>
  <c r="F77" i="21"/>
  <c r="G77" i="21"/>
  <c r="H77" i="21"/>
  <c r="I77" i="21"/>
  <c r="J77" i="21"/>
  <c r="K77" i="21"/>
  <c r="L77" i="21"/>
  <c r="M77" i="21"/>
  <c r="N77" i="21"/>
  <c r="O77" i="21"/>
  <c r="P77" i="21"/>
  <c r="Q77" i="21"/>
  <c r="R77" i="21"/>
  <c r="S77" i="21"/>
  <c r="E78" i="21"/>
  <c r="F78" i="21"/>
  <c r="G78" i="21"/>
  <c r="H78" i="21"/>
  <c r="I78" i="21"/>
  <c r="J78" i="21"/>
  <c r="K78" i="21"/>
  <c r="L78" i="21"/>
  <c r="M78" i="21"/>
  <c r="N78" i="21"/>
  <c r="O78" i="21"/>
  <c r="P78" i="21"/>
  <c r="Q78" i="21"/>
  <c r="R78" i="21"/>
  <c r="S78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E80" i="21"/>
  <c r="F80" i="21"/>
  <c r="G80" i="21"/>
  <c r="H80" i="21"/>
  <c r="I80" i="21"/>
  <c r="J80" i="21"/>
  <c r="K80" i="21"/>
  <c r="L80" i="21"/>
  <c r="M80" i="21"/>
  <c r="N80" i="21"/>
  <c r="O80" i="21"/>
  <c r="P80" i="21"/>
  <c r="Q80" i="21"/>
  <c r="R80" i="21"/>
  <c r="S80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/>
  <c r="E84" i="21"/>
  <c r="F84" i="21"/>
  <c r="G84" i="21"/>
  <c r="H84" i="21"/>
  <c r="I84" i="21"/>
  <c r="J84" i="21"/>
  <c r="K84" i="21"/>
  <c r="L84" i="21"/>
  <c r="M84" i="21"/>
  <c r="N84" i="21"/>
  <c r="O84" i="21"/>
  <c r="P84" i="21"/>
  <c r="Q84" i="21"/>
  <c r="R84" i="21"/>
  <c r="S84" i="21"/>
  <c r="E85" i="21"/>
  <c r="F85" i="21"/>
  <c r="G85" i="21"/>
  <c r="H85" i="21"/>
  <c r="I85" i="21"/>
  <c r="J85" i="21"/>
  <c r="K85" i="21"/>
  <c r="L85" i="21"/>
  <c r="M85" i="21"/>
  <c r="N85" i="21"/>
  <c r="O85" i="21"/>
  <c r="P85" i="21"/>
  <c r="Q85" i="21"/>
  <c r="R85" i="21"/>
  <c r="S85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E87" i="21"/>
  <c r="F87" i="21"/>
  <c r="G87" i="21"/>
  <c r="H87" i="21"/>
  <c r="I87" i="21"/>
  <c r="J87" i="21"/>
  <c r="K87" i="21"/>
  <c r="L87" i="21"/>
  <c r="M87" i="21"/>
  <c r="N87" i="21"/>
  <c r="O87" i="21"/>
  <c r="P87" i="21"/>
  <c r="Q87" i="21"/>
  <c r="R87" i="21"/>
  <c r="S87" i="21"/>
  <c r="E88" i="21"/>
  <c r="F88" i="21"/>
  <c r="G88" i="21"/>
  <c r="H88" i="21"/>
  <c r="I88" i="21"/>
  <c r="J88" i="21"/>
  <c r="K88" i="21"/>
  <c r="L88" i="21"/>
  <c r="M88" i="21"/>
  <c r="N88" i="21"/>
  <c r="O88" i="21"/>
  <c r="P88" i="21"/>
  <c r="Q88" i="21"/>
  <c r="R88" i="21"/>
  <c r="S88" i="21"/>
  <c r="E89" i="21"/>
  <c r="F89" i="21"/>
  <c r="G89" i="21"/>
  <c r="H89" i="21"/>
  <c r="I89" i="21"/>
  <c r="J89" i="21"/>
  <c r="K89" i="21"/>
  <c r="L89" i="21"/>
  <c r="M89" i="21"/>
  <c r="N89" i="21"/>
  <c r="O89" i="21"/>
  <c r="P89" i="21"/>
  <c r="Q89" i="21"/>
  <c r="R89" i="21"/>
  <c r="S89" i="21"/>
  <c r="E90" i="21"/>
  <c r="F90" i="21"/>
  <c r="G90" i="21"/>
  <c r="H90" i="21"/>
  <c r="I90" i="21"/>
  <c r="J90" i="21"/>
  <c r="K90" i="21"/>
  <c r="L90" i="21"/>
  <c r="M90" i="21"/>
  <c r="N90" i="21"/>
  <c r="O90" i="21"/>
  <c r="P90" i="21"/>
  <c r="Q90" i="21"/>
  <c r="R90" i="21"/>
  <c r="S90" i="21"/>
  <c r="E91" i="21"/>
  <c r="F91" i="21"/>
  <c r="G91" i="21"/>
  <c r="H91" i="21"/>
  <c r="I91" i="21"/>
  <c r="J91" i="21"/>
  <c r="K91" i="21"/>
  <c r="L91" i="21"/>
  <c r="M91" i="21"/>
  <c r="N91" i="21"/>
  <c r="O91" i="21"/>
  <c r="P91" i="21"/>
  <c r="Q91" i="21"/>
  <c r="R91" i="21"/>
  <c r="S91" i="21"/>
  <c r="E92" i="21"/>
  <c r="F92" i="21"/>
  <c r="G92" i="21"/>
  <c r="H92" i="21"/>
  <c r="I92" i="21"/>
  <c r="J92" i="21"/>
  <c r="K92" i="21"/>
  <c r="L92" i="21"/>
  <c r="M92" i="21"/>
  <c r="N92" i="21"/>
  <c r="O92" i="21"/>
  <c r="P92" i="21"/>
  <c r="Q92" i="21"/>
  <c r="R92" i="21"/>
  <c r="S92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E94" i="21"/>
  <c r="F94" i="21"/>
  <c r="G94" i="21"/>
  <c r="H94" i="21"/>
  <c r="I94" i="21"/>
  <c r="J94" i="21"/>
  <c r="K94" i="21"/>
  <c r="L94" i="21"/>
  <c r="M94" i="21"/>
  <c r="N94" i="21"/>
  <c r="O94" i="21"/>
  <c r="P94" i="21"/>
  <c r="Q94" i="21"/>
  <c r="R94" i="21"/>
  <c r="S94" i="21"/>
  <c r="E95" i="21"/>
  <c r="F95" i="21"/>
  <c r="G95" i="21"/>
  <c r="H95" i="21"/>
  <c r="I95" i="21"/>
  <c r="J95" i="21"/>
  <c r="K95" i="21"/>
  <c r="L95" i="21"/>
  <c r="M95" i="21"/>
  <c r="N95" i="21"/>
  <c r="O95" i="21"/>
  <c r="P95" i="21"/>
  <c r="Q95" i="21"/>
  <c r="R95" i="21"/>
  <c r="S95" i="21"/>
  <c r="E98" i="21"/>
  <c r="F98" i="21"/>
  <c r="G98" i="21"/>
  <c r="H98" i="21"/>
  <c r="I98" i="21"/>
  <c r="J98" i="21"/>
  <c r="K98" i="21"/>
  <c r="L98" i="21"/>
  <c r="M98" i="21"/>
  <c r="N98" i="21"/>
  <c r="O98" i="21"/>
  <c r="P98" i="21"/>
  <c r="Q98" i="21"/>
  <c r="R98" i="21"/>
  <c r="S98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8" i="21"/>
  <c r="D71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T41" i="21"/>
  <c r="U41" i="21"/>
  <c r="D42" i="21"/>
  <c r="E42" i="21"/>
  <c r="F42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T42" i="21"/>
  <c r="U42" i="21"/>
  <c r="D43" i="21"/>
  <c r="E43" i="21"/>
  <c r="F43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T43" i="21"/>
  <c r="U43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D45" i="21"/>
  <c r="E45" i="21"/>
  <c r="F45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T45" i="21"/>
  <c r="U45" i="21"/>
  <c r="D46" i="21"/>
  <c r="E46" i="21"/>
  <c r="F46" i="21"/>
  <c r="G46" i="21"/>
  <c r="H46" i="21"/>
  <c r="I46" i="21"/>
  <c r="J46" i="21"/>
  <c r="K46" i="21"/>
  <c r="L46" i="21"/>
  <c r="M46" i="21"/>
  <c r="N46" i="21"/>
  <c r="O46" i="21"/>
  <c r="P46" i="21"/>
  <c r="Q46" i="21"/>
  <c r="R46" i="21"/>
  <c r="S46" i="21"/>
  <c r="T46" i="21"/>
  <c r="U46" i="2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P49" i="21"/>
  <c r="Q49" i="21"/>
  <c r="R49" i="21"/>
  <c r="S49" i="21"/>
  <c r="T49" i="21"/>
  <c r="U49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P50" i="21"/>
  <c r="Q50" i="21"/>
  <c r="R50" i="21"/>
  <c r="S50" i="21"/>
  <c r="T50" i="21"/>
  <c r="U50" i="21"/>
  <c r="D51" i="21"/>
  <c r="E51" i="21"/>
  <c r="F51" i="21"/>
  <c r="G51" i="21"/>
  <c r="H51" i="21"/>
  <c r="I51" i="21"/>
  <c r="J51" i="21"/>
  <c r="K51" i="21"/>
  <c r="L51" i="21"/>
  <c r="M51" i="21"/>
  <c r="N51" i="21"/>
  <c r="O51" i="21"/>
  <c r="P51" i="21"/>
  <c r="Q51" i="21"/>
  <c r="R51" i="21"/>
  <c r="S51" i="21"/>
  <c r="T51" i="21"/>
  <c r="U51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P52" i="21"/>
  <c r="Q52" i="21"/>
  <c r="R52" i="21"/>
  <c r="S52" i="21"/>
  <c r="T52" i="21"/>
  <c r="U52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P53" i="21"/>
  <c r="Q53" i="21"/>
  <c r="R53" i="21"/>
  <c r="S53" i="21"/>
  <c r="T53" i="21"/>
  <c r="U53" i="21"/>
  <c r="D54" i="21"/>
  <c r="E54" i="21"/>
  <c r="F54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D57" i="21"/>
  <c r="E57" i="21"/>
  <c r="F57" i="21"/>
  <c r="G57" i="21"/>
  <c r="H57" i="21"/>
  <c r="I57" i="21"/>
  <c r="J57" i="21"/>
  <c r="K57" i="21"/>
  <c r="L57" i="21"/>
  <c r="M57" i="21"/>
  <c r="N57" i="21"/>
  <c r="O57" i="21"/>
  <c r="P57" i="21"/>
  <c r="Q57" i="21"/>
  <c r="R57" i="21"/>
  <c r="S57" i="21"/>
  <c r="T57" i="21"/>
  <c r="U57" i="21"/>
  <c r="D58" i="21"/>
  <c r="E58" i="21"/>
  <c r="F58" i="21"/>
  <c r="G58" i="21"/>
  <c r="H58" i="21"/>
  <c r="I58" i="21"/>
  <c r="J58" i="21"/>
  <c r="K58" i="21"/>
  <c r="L58" i="21"/>
  <c r="M58" i="21"/>
  <c r="N58" i="21"/>
  <c r="O58" i="21"/>
  <c r="P58" i="21"/>
  <c r="Q58" i="21"/>
  <c r="R58" i="21"/>
  <c r="S58" i="21"/>
  <c r="T58" i="21"/>
  <c r="U58" i="21"/>
  <c r="D59" i="21"/>
  <c r="E59" i="21"/>
  <c r="F59" i="21"/>
  <c r="G59" i="21"/>
  <c r="H59" i="21"/>
  <c r="I59" i="21"/>
  <c r="J59" i="21"/>
  <c r="K59" i="21"/>
  <c r="L59" i="21"/>
  <c r="M59" i="21"/>
  <c r="N59" i="21"/>
  <c r="O59" i="21"/>
  <c r="P59" i="21"/>
  <c r="Q59" i="21"/>
  <c r="R59" i="21"/>
  <c r="S59" i="21"/>
  <c r="T59" i="21"/>
  <c r="U59" i="21"/>
  <c r="D60" i="21"/>
  <c r="E60" i="21"/>
  <c r="F60" i="21"/>
  <c r="G60" i="21"/>
  <c r="H60" i="21"/>
  <c r="I60" i="21"/>
  <c r="J60" i="21"/>
  <c r="K60" i="21"/>
  <c r="L60" i="21"/>
  <c r="M60" i="21"/>
  <c r="N60" i="21"/>
  <c r="O60" i="21"/>
  <c r="P60" i="21"/>
  <c r="Q60" i="21"/>
  <c r="R60" i="21"/>
  <c r="S60" i="21"/>
  <c r="T60" i="21"/>
  <c r="U60" i="21"/>
  <c r="D61" i="21"/>
  <c r="E61" i="21"/>
  <c r="F61" i="21"/>
  <c r="G61" i="21"/>
  <c r="H61" i="21"/>
  <c r="I61" i="21"/>
  <c r="J61" i="21"/>
  <c r="K61" i="21"/>
  <c r="L61" i="21"/>
  <c r="M61" i="21"/>
  <c r="N61" i="21"/>
  <c r="O61" i="21"/>
  <c r="P61" i="21"/>
  <c r="Q61" i="21"/>
  <c r="R61" i="21"/>
  <c r="S61" i="21"/>
  <c r="T61" i="21"/>
  <c r="U61" i="21"/>
  <c r="D62" i="21"/>
  <c r="E62" i="21"/>
  <c r="F62" i="21"/>
  <c r="G62" i="21"/>
  <c r="H62" i="21"/>
  <c r="I62" i="21"/>
  <c r="J62" i="21"/>
  <c r="K62" i="21"/>
  <c r="L62" i="21"/>
  <c r="M62" i="21"/>
  <c r="N62" i="21"/>
  <c r="O62" i="21"/>
  <c r="P62" i="21"/>
  <c r="Q62" i="21"/>
  <c r="R62" i="21"/>
  <c r="S62" i="21"/>
  <c r="T62" i="21"/>
  <c r="U62" i="21"/>
  <c r="D63" i="21"/>
  <c r="E63" i="21"/>
  <c r="F63" i="21"/>
  <c r="G63" i="21"/>
  <c r="H63" i="21"/>
  <c r="I63" i="21"/>
  <c r="J63" i="21"/>
  <c r="K63" i="21"/>
  <c r="L63" i="21"/>
  <c r="M63" i="21"/>
  <c r="N63" i="21"/>
  <c r="O63" i="21"/>
  <c r="P63" i="21"/>
  <c r="Q63" i="21"/>
  <c r="R63" i="21"/>
  <c r="S63" i="21"/>
  <c r="T63" i="21"/>
  <c r="U63" i="21"/>
  <c r="D64" i="21"/>
  <c r="E64" i="21"/>
  <c r="F64" i="21"/>
  <c r="G64" i="21"/>
  <c r="H64" i="21"/>
  <c r="I64" i="21"/>
  <c r="J64" i="21"/>
  <c r="K64" i="21"/>
  <c r="L64" i="21"/>
  <c r="M64" i="21"/>
  <c r="N64" i="21"/>
  <c r="O64" i="21"/>
  <c r="P64" i="21"/>
  <c r="Q64" i="21"/>
  <c r="R64" i="21"/>
  <c r="S64" i="21"/>
  <c r="T64" i="21"/>
  <c r="U64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7" i="21"/>
  <c r="C40" i="21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S71" i="22"/>
  <c r="T71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S72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S73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S74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S75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R76" i="22"/>
  <c r="S76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R77" i="22"/>
  <c r="S77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Q78" i="22"/>
  <c r="R78" i="22"/>
  <c r="S78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Q80" i="22"/>
  <c r="R80" i="22"/>
  <c r="S80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Q81" i="22"/>
  <c r="R81" i="22"/>
  <c r="S81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R82" i="22"/>
  <c r="S82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Q83" i="22"/>
  <c r="R83" i="22"/>
  <c r="S83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Q84" i="22"/>
  <c r="R84" i="22"/>
  <c r="S84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Q85" i="22"/>
  <c r="R85" i="22"/>
  <c r="S85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Q86" i="22"/>
  <c r="R86" i="22"/>
  <c r="S86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S87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Q88" i="22"/>
  <c r="R88" i="22"/>
  <c r="S88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Q89" i="22"/>
  <c r="R89" i="22"/>
  <c r="S89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Q90" i="22"/>
  <c r="R90" i="22"/>
  <c r="S90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Q91" i="22"/>
  <c r="R91" i="22"/>
  <c r="S91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Q92" i="22"/>
  <c r="R92" i="22"/>
  <c r="S92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Q93" i="22"/>
  <c r="R93" i="22"/>
  <c r="S93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Q94" i="22"/>
  <c r="R94" i="22"/>
  <c r="S94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Q95" i="22"/>
  <c r="R95" i="22"/>
  <c r="S95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Q98" i="22"/>
  <c r="R98" i="22"/>
  <c r="S98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8" i="22"/>
  <c r="D71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S51" i="22"/>
  <c r="T51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S52" i="22"/>
  <c r="T52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7" i="22"/>
  <c r="C40" i="22"/>
  <c r="D34" i="22"/>
  <c r="D65" i="22" s="1"/>
  <c r="E34" i="22"/>
  <c r="F34" i="22"/>
  <c r="G96" i="22" s="1"/>
  <c r="G34" i="22"/>
  <c r="H34" i="22"/>
  <c r="H65" i="22" s="1"/>
  <c r="I34" i="22"/>
  <c r="J34" i="22"/>
  <c r="J65" i="22" s="1"/>
  <c r="K34" i="22"/>
  <c r="L34" i="22"/>
  <c r="L65" i="22" s="1"/>
  <c r="M34" i="22"/>
  <c r="N34" i="22"/>
  <c r="O96" i="22" s="1"/>
  <c r="O34" i="22"/>
  <c r="P34" i="22"/>
  <c r="P65" i="22" s="1"/>
  <c r="Q34" i="22"/>
  <c r="R34" i="22"/>
  <c r="S96" i="22" s="1"/>
  <c r="S34" i="22"/>
  <c r="T96" i="22" s="1"/>
  <c r="T34" i="22"/>
  <c r="U34" i="22"/>
  <c r="V34" i="22"/>
  <c r="W34" i="22"/>
  <c r="X34" i="22"/>
  <c r="D35" i="22"/>
  <c r="E35" i="22"/>
  <c r="F35" i="22"/>
  <c r="F66" i="22" s="1"/>
  <c r="G35" i="22"/>
  <c r="G66" i="22" s="1"/>
  <c r="H35" i="22"/>
  <c r="I35" i="22"/>
  <c r="J35" i="22"/>
  <c r="J66" i="22" s="1"/>
  <c r="K35" i="22"/>
  <c r="L35" i="22"/>
  <c r="M35" i="22"/>
  <c r="N35" i="22"/>
  <c r="N66" i="22" s="1"/>
  <c r="O35" i="22"/>
  <c r="P35" i="22"/>
  <c r="Q35" i="22"/>
  <c r="R35" i="22"/>
  <c r="R66" i="22" s="1"/>
  <c r="S35" i="22"/>
  <c r="T35" i="22"/>
  <c r="U35" i="22"/>
  <c r="V35" i="22"/>
  <c r="W35" i="22"/>
  <c r="X35" i="22"/>
  <c r="C34" i="22"/>
  <c r="AC34" i="22" s="1"/>
  <c r="AC65" i="22" s="1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8" i="3"/>
  <c r="D71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7" i="3"/>
  <c r="C40" i="3"/>
  <c r="D34" i="3"/>
  <c r="D65" i="3" s="1"/>
  <c r="E34" i="3"/>
  <c r="F34" i="3"/>
  <c r="F65" i="3" s="1"/>
  <c r="G34" i="3"/>
  <c r="H34" i="3"/>
  <c r="H65" i="3" s="1"/>
  <c r="I34" i="3"/>
  <c r="J34" i="3"/>
  <c r="J65" i="3" s="1"/>
  <c r="K34" i="3"/>
  <c r="L34" i="3"/>
  <c r="L65" i="3" s="1"/>
  <c r="M34" i="3"/>
  <c r="N34" i="3"/>
  <c r="N65" i="3" s="1"/>
  <c r="O34" i="3"/>
  <c r="P34" i="3"/>
  <c r="P65" i="3" s="1"/>
  <c r="Q34" i="3"/>
  <c r="R34" i="3"/>
  <c r="R65" i="3" s="1"/>
  <c r="S34" i="3"/>
  <c r="T34" i="3"/>
  <c r="T65" i="3" s="1"/>
  <c r="U34" i="3"/>
  <c r="V34" i="3"/>
  <c r="W34" i="3"/>
  <c r="X34" i="3"/>
  <c r="Y34" i="3"/>
  <c r="D35" i="3"/>
  <c r="D66" i="3" s="1"/>
  <c r="F35" i="3"/>
  <c r="H35" i="3"/>
  <c r="J35" i="3"/>
  <c r="L35" i="3"/>
  <c r="N35" i="3"/>
  <c r="P35" i="3"/>
  <c r="R35" i="3"/>
  <c r="T35" i="3"/>
  <c r="V35" i="3"/>
  <c r="X35" i="3"/>
  <c r="C34" i="3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E80" i="9"/>
  <c r="F80" i="9"/>
  <c r="G80" i="9"/>
  <c r="H80" i="9"/>
  <c r="I80" i="9"/>
  <c r="J80" i="9"/>
  <c r="K80" i="9"/>
  <c r="L80" i="9"/>
  <c r="M80" i="9"/>
  <c r="N80" i="9"/>
  <c r="O80" i="9"/>
  <c r="P80" i="9"/>
  <c r="Q80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E98" i="9"/>
  <c r="F98" i="9"/>
  <c r="G98" i="9"/>
  <c r="H98" i="9"/>
  <c r="I98" i="9"/>
  <c r="J98" i="9"/>
  <c r="K98" i="9"/>
  <c r="L98" i="9"/>
  <c r="M98" i="9"/>
  <c r="N98" i="9"/>
  <c r="O98" i="9"/>
  <c r="P98" i="9"/>
  <c r="Q98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8" i="9"/>
  <c r="D71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7" i="9"/>
  <c r="C40" i="9"/>
  <c r="D34" i="9"/>
  <c r="E34" i="9"/>
  <c r="E35" i="9" s="1"/>
  <c r="F34" i="9"/>
  <c r="F65" i="9" s="1"/>
  <c r="G34" i="9"/>
  <c r="G35" i="9" s="1"/>
  <c r="H97" i="9" s="1"/>
  <c r="H34" i="9"/>
  <c r="I34" i="9"/>
  <c r="I35" i="9" s="1"/>
  <c r="J34" i="9"/>
  <c r="J65" i="9" s="1"/>
  <c r="K34" i="9"/>
  <c r="K35" i="9" s="1"/>
  <c r="L34" i="9"/>
  <c r="M34" i="9"/>
  <c r="M35" i="9" s="1"/>
  <c r="N34" i="9"/>
  <c r="N65" i="9" s="1"/>
  <c r="O34" i="9"/>
  <c r="O35" i="9" s="1"/>
  <c r="O66" i="9" s="1"/>
  <c r="P34" i="9"/>
  <c r="Q34" i="9"/>
  <c r="R34" i="9"/>
  <c r="S34" i="9"/>
  <c r="T34" i="9"/>
  <c r="U34" i="9"/>
  <c r="V34" i="9"/>
  <c r="W34" i="9"/>
  <c r="X34" i="9"/>
  <c r="Y34" i="9"/>
  <c r="Z34" i="9"/>
  <c r="D35" i="9"/>
  <c r="E97" i="9" s="1"/>
  <c r="H35" i="9"/>
  <c r="H66" i="9" s="1"/>
  <c r="J35" i="9"/>
  <c r="J66" i="9" s="1"/>
  <c r="L35" i="9"/>
  <c r="M97" i="9" s="1"/>
  <c r="P35" i="9"/>
  <c r="R35" i="9"/>
  <c r="S35" i="9"/>
  <c r="T35" i="9"/>
  <c r="W35" i="9"/>
  <c r="Z35" i="9"/>
  <c r="C34" i="9"/>
  <c r="D34" i="34"/>
  <c r="E34" i="34"/>
  <c r="E35" i="34" s="1"/>
  <c r="F34" i="34"/>
  <c r="G34" i="34"/>
  <c r="H34" i="34"/>
  <c r="I34" i="34"/>
  <c r="I35" i="34" s="1"/>
  <c r="J34" i="34"/>
  <c r="K34" i="34"/>
  <c r="L34" i="34"/>
  <c r="M34" i="34"/>
  <c r="M35" i="34" s="1"/>
  <c r="N34" i="34"/>
  <c r="O34" i="34"/>
  <c r="P34" i="34"/>
  <c r="Q34" i="34"/>
  <c r="Q35" i="34" s="1"/>
  <c r="R34" i="34"/>
  <c r="R35" i="34" s="1"/>
  <c r="S34" i="34"/>
  <c r="T34" i="34"/>
  <c r="U34" i="34"/>
  <c r="U35" i="34" s="1"/>
  <c r="V34" i="34"/>
  <c r="W96" i="34" s="1"/>
  <c r="W34" i="34"/>
  <c r="X96" i="34" s="1"/>
  <c r="X34" i="34"/>
  <c r="Y34" i="34"/>
  <c r="Z34" i="34"/>
  <c r="D35" i="34"/>
  <c r="F35" i="34"/>
  <c r="G35" i="34"/>
  <c r="H35" i="34"/>
  <c r="J35" i="34"/>
  <c r="K35" i="34"/>
  <c r="L35" i="34"/>
  <c r="N35" i="34"/>
  <c r="O35" i="34"/>
  <c r="P35" i="34"/>
  <c r="S35" i="34"/>
  <c r="T35" i="34"/>
  <c r="W35" i="34"/>
  <c r="X35" i="34"/>
  <c r="C34" i="34"/>
  <c r="AC34" i="34" s="1"/>
  <c r="AC65" i="34" s="1"/>
  <c r="Y97" i="36" l="1"/>
  <c r="X66" i="36"/>
  <c r="AA96" i="34"/>
  <c r="Z65" i="34"/>
  <c r="V35" i="34"/>
  <c r="W97" i="34" s="1"/>
  <c r="W66" i="9"/>
  <c r="Y35" i="9"/>
  <c r="Z96" i="9"/>
  <c r="Y65" i="9"/>
  <c r="U35" i="9"/>
  <c r="V96" i="9"/>
  <c r="U65" i="9"/>
  <c r="Q35" i="9"/>
  <c r="R97" i="9" s="1"/>
  <c r="R96" i="9"/>
  <c r="V66" i="3"/>
  <c r="W65" i="3"/>
  <c r="X96" i="3"/>
  <c r="U66" i="22"/>
  <c r="V97" i="22"/>
  <c r="V65" i="22"/>
  <c r="W96" i="22"/>
  <c r="C35" i="25"/>
  <c r="AC34" i="25"/>
  <c r="AC65" i="25" s="1"/>
  <c r="Z96" i="25"/>
  <c r="Y65" i="25"/>
  <c r="V96" i="25"/>
  <c r="X35" i="26"/>
  <c r="Y96" i="26"/>
  <c r="X65" i="26"/>
  <c r="T65" i="26"/>
  <c r="U96" i="26"/>
  <c r="G97" i="26"/>
  <c r="D96" i="36"/>
  <c r="AC34" i="36"/>
  <c r="AC65" i="36" s="1"/>
  <c r="T97" i="36"/>
  <c r="S66" i="36"/>
  <c r="X96" i="36"/>
  <c r="W65" i="36"/>
  <c r="T96" i="36"/>
  <c r="S65" i="36"/>
  <c r="AB31" i="10"/>
  <c r="AB13" i="10"/>
  <c r="W13" i="38"/>
  <c r="W31" i="10"/>
  <c r="W22" i="10"/>
  <c r="T22" i="10"/>
  <c r="Y31" i="4"/>
  <c r="Y22" i="4"/>
  <c r="U31" i="4"/>
  <c r="U22" i="4"/>
  <c r="W31" i="11"/>
  <c r="W13" i="39"/>
  <c r="W22" i="11"/>
  <c r="AA31" i="5"/>
  <c r="Z31" i="5"/>
  <c r="Z22" i="5"/>
  <c r="V31" i="5"/>
  <c r="V22" i="5"/>
  <c r="Y31" i="12"/>
  <c r="Y22" i="12"/>
  <c r="Y13" i="40"/>
  <c r="U31" i="12"/>
  <c r="U22" i="12"/>
  <c r="U13" i="40"/>
  <c r="E31" i="12"/>
  <c r="E13" i="40"/>
  <c r="Y31" i="6"/>
  <c r="Y22" i="6"/>
  <c r="U31" i="6"/>
  <c r="U22" i="6"/>
  <c r="AB11" i="27"/>
  <c r="AB9" i="27"/>
  <c r="AC26" i="28"/>
  <c r="AB30" i="28"/>
  <c r="X30" i="28"/>
  <c r="AB55" i="28"/>
  <c r="X55" i="28"/>
  <c r="AA54" i="28"/>
  <c r="W54" i="28"/>
  <c r="AB47" i="28"/>
  <c r="X47" i="28"/>
  <c r="C21" i="29"/>
  <c r="AA30" i="29"/>
  <c r="W30" i="29"/>
  <c r="Y55" i="29"/>
  <c r="AA54" i="29"/>
  <c r="W54" i="29"/>
  <c r="Y47" i="29"/>
  <c r="AB30" i="8"/>
  <c r="X30" i="8"/>
  <c r="AC54" i="8"/>
  <c r="AC47" i="2"/>
  <c r="AB30" i="2"/>
  <c r="Y47" i="2"/>
  <c r="X30" i="2"/>
  <c r="AA54" i="2"/>
  <c r="W54" i="2"/>
  <c r="AC35" i="2"/>
  <c r="AC31" i="2"/>
  <c r="AC27" i="2"/>
  <c r="Z37" i="2"/>
  <c r="AC29" i="2"/>
  <c r="AC55" i="24"/>
  <c r="Z35" i="34"/>
  <c r="Z96" i="34"/>
  <c r="Y65" i="34"/>
  <c r="Y35" i="34"/>
  <c r="Y96" i="34"/>
  <c r="X65" i="34"/>
  <c r="T66" i="9"/>
  <c r="U97" i="9"/>
  <c r="Y96" i="9"/>
  <c r="X65" i="9"/>
  <c r="U96" i="9"/>
  <c r="T65" i="9"/>
  <c r="Q96" i="9"/>
  <c r="M96" i="9"/>
  <c r="I96" i="9"/>
  <c r="E96" i="9"/>
  <c r="V65" i="3"/>
  <c r="W96" i="3"/>
  <c r="Y97" i="22"/>
  <c r="X66" i="22"/>
  <c r="U97" i="22"/>
  <c r="Q97" i="22"/>
  <c r="M97" i="22"/>
  <c r="I97" i="22"/>
  <c r="E97" i="22"/>
  <c r="V96" i="22"/>
  <c r="U65" i="22"/>
  <c r="Y96" i="25"/>
  <c r="T35" i="25"/>
  <c r="U96" i="25"/>
  <c r="X96" i="26"/>
  <c r="W65" i="26"/>
  <c r="L97" i="26"/>
  <c r="W96" i="36"/>
  <c r="V65" i="36"/>
  <c r="Z13" i="38"/>
  <c r="Z31" i="10"/>
  <c r="AA31" i="10"/>
  <c r="Z22" i="10"/>
  <c r="V13" i="38"/>
  <c r="V31" i="10"/>
  <c r="V22" i="10"/>
  <c r="D22" i="10"/>
  <c r="X31" i="4"/>
  <c r="X22" i="4"/>
  <c r="T22" i="4"/>
  <c r="T31" i="4"/>
  <c r="AA31" i="11"/>
  <c r="Z13" i="39"/>
  <c r="Z22" i="11"/>
  <c r="Z31" i="11"/>
  <c r="V13" i="39"/>
  <c r="V22" i="11"/>
  <c r="V31" i="11"/>
  <c r="Y31" i="5"/>
  <c r="Y22" i="5"/>
  <c r="U31" i="5"/>
  <c r="U22" i="5"/>
  <c r="R31" i="5"/>
  <c r="N31" i="5"/>
  <c r="J31" i="5"/>
  <c r="F31" i="5"/>
  <c r="X31" i="12"/>
  <c r="X22" i="12"/>
  <c r="X13" i="40"/>
  <c r="T31" i="12"/>
  <c r="T13" i="40"/>
  <c r="X31" i="6"/>
  <c r="X22" i="6"/>
  <c r="T31" i="6"/>
  <c r="P31" i="6"/>
  <c r="L31" i="6"/>
  <c r="H31" i="6"/>
  <c r="C21" i="28"/>
  <c r="AC55" i="28" s="1"/>
  <c r="AA37" i="28"/>
  <c r="W37" i="28"/>
  <c r="AA55" i="28"/>
  <c r="Z54" i="28"/>
  <c r="AA47" i="28"/>
  <c r="W47" i="28"/>
  <c r="AB21" i="29"/>
  <c r="AB55" i="29" s="1"/>
  <c r="Z38" i="29"/>
  <c r="V38" i="29"/>
  <c r="Z30" i="29"/>
  <c r="V30" i="29"/>
  <c r="Z54" i="29"/>
  <c r="C21" i="8"/>
  <c r="W54" i="8"/>
  <c r="AB47" i="2"/>
  <c r="X47" i="2"/>
  <c r="Z55" i="2"/>
  <c r="Z54" i="2"/>
  <c r="AC34" i="2"/>
  <c r="Z38" i="2"/>
  <c r="Y37" i="2"/>
  <c r="AA30" i="2"/>
  <c r="Y97" i="34"/>
  <c r="X66" i="34"/>
  <c r="C65" i="9"/>
  <c r="AC34" i="9"/>
  <c r="AC65" i="9" s="1"/>
  <c r="S66" i="9"/>
  <c r="T97" i="9"/>
  <c r="X96" i="9"/>
  <c r="W65" i="9"/>
  <c r="S65" i="9"/>
  <c r="T96" i="9"/>
  <c r="D96" i="3"/>
  <c r="AC34" i="3"/>
  <c r="AC65" i="3" s="1"/>
  <c r="Z96" i="3"/>
  <c r="Y65" i="3"/>
  <c r="V96" i="3"/>
  <c r="X97" i="22"/>
  <c r="W66" i="22"/>
  <c r="S97" i="22"/>
  <c r="T97" i="22"/>
  <c r="O97" i="22"/>
  <c r="K97" i="22"/>
  <c r="G97" i="22"/>
  <c r="Y96" i="22"/>
  <c r="X65" i="22"/>
  <c r="T65" i="22"/>
  <c r="U96" i="22"/>
  <c r="O66" i="22"/>
  <c r="N65" i="22"/>
  <c r="W65" i="25"/>
  <c r="X96" i="25"/>
  <c r="D96" i="26"/>
  <c r="AC34" i="26"/>
  <c r="AC65" i="26" s="1"/>
  <c r="E35" i="26"/>
  <c r="V65" i="26"/>
  <c r="W96" i="26"/>
  <c r="K66" i="26"/>
  <c r="V66" i="36"/>
  <c r="P35" i="36"/>
  <c r="P66" i="36" s="1"/>
  <c r="H35" i="36"/>
  <c r="H66" i="36" s="1"/>
  <c r="D35" i="36"/>
  <c r="D66" i="36" s="1"/>
  <c r="V96" i="36"/>
  <c r="U65" i="36"/>
  <c r="C65" i="36"/>
  <c r="Y22" i="10"/>
  <c r="Y13" i="38"/>
  <c r="Y31" i="10"/>
  <c r="U22" i="10"/>
  <c r="U13" i="38"/>
  <c r="M22" i="10"/>
  <c r="M13" i="38"/>
  <c r="E22" i="10"/>
  <c r="E13" i="38"/>
  <c r="W22" i="4"/>
  <c r="W31" i="4"/>
  <c r="S31" i="4"/>
  <c r="O31" i="4"/>
  <c r="K31" i="4"/>
  <c r="G31" i="4"/>
  <c r="Y13" i="39"/>
  <c r="Y22" i="11"/>
  <c r="Y31" i="11"/>
  <c r="U13" i="39"/>
  <c r="U22" i="11"/>
  <c r="U31" i="11"/>
  <c r="Q31" i="11"/>
  <c r="Q13" i="39"/>
  <c r="M31" i="11"/>
  <c r="M13" i="39"/>
  <c r="I31" i="11"/>
  <c r="I13" i="39"/>
  <c r="E31" i="11"/>
  <c r="E13" i="39"/>
  <c r="X31" i="5"/>
  <c r="X22" i="5"/>
  <c r="W13" i="40"/>
  <c r="W31" i="12"/>
  <c r="W22" i="12"/>
  <c r="S13" i="40"/>
  <c r="S31" i="12"/>
  <c r="T22" i="12"/>
  <c r="W31" i="6"/>
  <c r="W22" i="6"/>
  <c r="S22" i="6"/>
  <c r="S31" i="6"/>
  <c r="V21" i="28"/>
  <c r="V55" i="28" s="1"/>
  <c r="Z55" i="28"/>
  <c r="Z47" i="28"/>
  <c r="Y38" i="29"/>
  <c r="Y30" i="29"/>
  <c r="Y54" i="29"/>
  <c r="Z54" i="8"/>
  <c r="AA47" i="2"/>
  <c r="W47" i="2"/>
  <c r="C21" i="2"/>
  <c r="Y55" i="2"/>
  <c r="AC54" i="2"/>
  <c r="Y54" i="2"/>
  <c r="X37" i="2"/>
  <c r="Y38" i="2"/>
  <c r="AB37" i="2"/>
  <c r="Z30" i="2"/>
  <c r="X97" i="34"/>
  <c r="AA97" i="9"/>
  <c r="Z66" i="9"/>
  <c r="S97" i="9"/>
  <c r="AA96" i="9"/>
  <c r="Z65" i="9"/>
  <c r="W96" i="9"/>
  <c r="V65" i="9"/>
  <c r="R65" i="9"/>
  <c r="S96" i="9"/>
  <c r="X66" i="3"/>
  <c r="Y96" i="3"/>
  <c r="X65" i="3"/>
  <c r="W97" i="22"/>
  <c r="V66" i="22"/>
  <c r="X96" i="22"/>
  <c r="W65" i="22"/>
  <c r="F65" i="22"/>
  <c r="K96" i="22"/>
  <c r="Z65" i="25"/>
  <c r="AA96" i="25"/>
  <c r="W66" i="26"/>
  <c r="X97" i="26"/>
  <c r="T66" i="36"/>
  <c r="H97" i="36"/>
  <c r="Y96" i="36"/>
  <c r="X65" i="36"/>
  <c r="U96" i="36"/>
  <c r="T65" i="36"/>
  <c r="H65" i="36"/>
  <c r="X22" i="10"/>
  <c r="X13" i="38"/>
  <c r="X31" i="10"/>
  <c r="P22" i="10"/>
  <c r="P13" i="38"/>
  <c r="Z22" i="4"/>
  <c r="Z31" i="4"/>
  <c r="AA31" i="4"/>
  <c r="V22" i="4"/>
  <c r="V31" i="4"/>
  <c r="X31" i="11"/>
  <c r="X13" i="39"/>
  <c r="X22" i="11"/>
  <c r="T31" i="11"/>
  <c r="T13" i="39"/>
  <c r="W31" i="5"/>
  <c r="W22" i="5"/>
  <c r="Z31" i="12"/>
  <c r="Z22" i="12"/>
  <c r="Z13" i="40"/>
  <c r="AA31" i="12"/>
  <c r="V31" i="12"/>
  <c r="V22" i="12"/>
  <c r="V13" i="40"/>
  <c r="Z31" i="6"/>
  <c r="Z22" i="6"/>
  <c r="AA31" i="6"/>
  <c r="V31" i="6"/>
  <c r="V22" i="6"/>
  <c r="AC39" i="28"/>
  <c r="AC36" i="28"/>
  <c r="AC33" i="28"/>
  <c r="AC32" i="28"/>
  <c r="AC29" i="28"/>
  <c r="AB54" i="28"/>
  <c r="X54" i="28"/>
  <c r="AB37" i="29"/>
  <c r="AB54" i="29"/>
  <c r="X54" i="29"/>
  <c r="Z47" i="2"/>
  <c r="Y30" i="2"/>
  <c r="AC55" i="2"/>
  <c r="W55" i="2"/>
  <c r="AA21" i="2"/>
  <c r="AB54" i="2"/>
  <c r="W21" i="2"/>
  <c r="X54" i="2"/>
  <c r="W37" i="2"/>
  <c r="AB38" i="2"/>
  <c r="AA37" i="2"/>
  <c r="Z38" i="20"/>
  <c r="AB37" i="20"/>
  <c r="X37" i="20"/>
  <c r="Z30" i="20"/>
  <c r="AB55" i="20"/>
  <c r="AB47" i="20"/>
  <c r="AA30" i="19"/>
  <c r="W30" i="19"/>
  <c r="Y55" i="19"/>
  <c r="Y54" i="19"/>
  <c r="Y47" i="19"/>
  <c r="C21" i="23"/>
  <c r="Y37" i="23"/>
  <c r="AA30" i="23"/>
  <c r="Y55" i="23"/>
  <c r="Y47" i="23"/>
  <c r="AC20" i="24"/>
  <c r="AC37" i="24" s="1"/>
  <c r="AB38" i="24"/>
  <c r="X38" i="24"/>
  <c r="Y37" i="24"/>
  <c r="U37" i="24"/>
  <c r="AB30" i="24"/>
  <c r="X30" i="24"/>
  <c r="AB54" i="24"/>
  <c r="X54" i="24"/>
  <c r="AC54" i="24"/>
  <c r="AB38" i="30"/>
  <c r="X38" i="30"/>
  <c r="AA37" i="30"/>
  <c r="W37" i="30"/>
  <c r="AB54" i="30"/>
  <c r="X54" i="30"/>
  <c r="Z47" i="30"/>
  <c r="AB37" i="31"/>
  <c r="X37" i="31"/>
  <c r="Y30" i="31"/>
  <c r="AB55" i="31"/>
  <c r="X55" i="31"/>
  <c r="AA54" i="31"/>
  <c r="AB47" i="31"/>
  <c r="X47" i="31"/>
  <c r="AB96" i="34"/>
  <c r="AC67" i="34"/>
  <c r="AC61" i="34"/>
  <c r="AC57" i="34"/>
  <c r="AC53" i="34"/>
  <c r="Y38" i="20"/>
  <c r="AA37" i="20"/>
  <c r="Y30" i="20"/>
  <c r="AB21" i="19"/>
  <c r="AB55" i="19" s="1"/>
  <c r="Z38" i="19"/>
  <c r="V38" i="19"/>
  <c r="Z37" i="19"/>
  <c r="V37" i="19"/>
  <c r="Z30" i="19"/>
  <c r="V30" i="19"/>
  <c r="AB54" i="19"/>
  <c r="X54" i="19"/>
  <c r="AC47" i="19"/>
  <c r="AB21" i="23"/>
  <c r="Z38" i="23"/>
  <c r="AB37" i="23"/>
  <c r="X37" i="23"/>
  <c r="Z30" i="23"/>
  <c r="U21" i="24"/>
  <c r="AA38" i="24"/>
  <c r="W38" i="24"/>
  <c r="AB37" i="24"/>
  <c r="X37" i="24"/>
  <c r="AA30" i="24"/>
  <c r="W30" i="24"/>
  <c r="AA38" i="30"/>
  <c r="W38" i="30"/>
  <c r="Z37" i="30"/>
  <c r="AA30" i="30"/>
  <c r="W30" i="30"/>
  <c r="AC54" i="30"/>
  <c r="AB38" i="31"/>
  <c r="X38" i="31"/>
  <c r="AA37" i="31"/>
  <c r="W37" i="31"/>
  <c r="AB30" i="31"/>
  <c r="X30" i="31"/>
  <c r="AA47" i="31"/>
  <c r="AB35" i="34"/>
  <c r="AC42" i="34"/>
  <c r="Z66" i="35"/>
  <c r="AB66" i="9"/>
  <c r="D21" i="20"/>
  <c r="AC21" i="20" s="1"/>
  <c r="AC38" i="20" s="1"/>
  <c r="AB38" i="20"/>
  <c r="X38" i="20"/>
  <c r="Z37" i="20"/>
  <c r="AB30" i="20"/>
  <c r="X30" i="20"/>
  <c r="AB54" i="20"/>
  <c r="X54" i="20"/>
  <c r="U21" i="19"/>
  <c r="V55" i="19" s="1"/>
  <c r="Y38" i="19"/>
  <c r="Y37" i="19"/>
  <c r="Y30" i="19"/>
  <c r="AC54" i="19"/>
  <c r="Y38" i="23"/>
  <c r="AA37" i="23"/>
  <c r="Y30" i="23"/>
  <c r="AC47" i="23"/>
  <c r="Z38" i="24"/>
  <c r="V38" i="24"/>
  <c r="AA37" i="24"/>
  <c r="W37" i="24"/>
  <c r="Z30" i="24"/>
  <c r="V30" i="24"/>
  <c r="D21" i="30"/>
  <c r="AC21" i="30" s="1"/>
  <c r="AC38" i="30" s="1"/>
  <c r="Z38" i="30"/>
  <c r="Y37" i="30"/>
  <c r="Z30" i="30"/>
  <c r="AA35" i="34"/>
  <c r="AA65" i="34"/>
  <c r="AB54" i="23"/>
  <c r="X54" i="23"/>
  <c r="Y38" i="24"/>
  <c r="Y30" i="24"/>
  <c r="U30" i="24"/>
  <c r="Y54" i="24"/>
  <c r="X37" i="30"/>
  <c r="AB54" i="31"/>
  <c r="X54" i="31"/>
  <c r="AC96" i="34"/>
  <c r="AC44" i="34"/>
  <c r="Z65" i="35"/>
  <c r="AB96" i="35"/>
  <c r="AB65" i="9"/>
  <c r="AB96" i="3"/>
  <c r="Y66" i="22"/>
  <c r="Z97" i="22"/>
  <c r="Z96" i="22"/>
  <c r="Y65" i="22"/>
  <c r="AC96" i="26"/>
  <c r="AA35" i="35"/>
  <c r="AA96" i="35"/>
  <c r="AA65" i="9"/>
  <c r="Z35" i="3"/>
  <c r="AB66" i="3"/>
  <c r="AB65" i="3"/>
  <c r="AB97" i="3"/>
  <c r="AA96" i="3"/>
  <c r="AC96" i="22"/>
  <c r="AB65" i="22"/>
  <c r="AC64" i="22"/>
  <c r="AC60" i="22"/>
  <c r="AC56" i="22"/>
  <c r="AC52" i="22"/>
  <c r="AC48" i="22"/>
  <c r="AC44" i="22"/>
  <c r="Z66" i="22"/>
  <c r="AB66" i="35"/>
  <c r="AB65" i="35"/>
  <c r="AB97" i="9"/>
  <c r="AC96" i="3"/>
  <c r="AB96" i="22"/>
  <c r="AA65" i="22"/>
  <c r="AC63" i="22"/>
  <c r="AC59" i="22"/>
  <c r="AC55" i="22"/>
  <c r="AC51" i="22"/>
  <c r="AC47" i="22"/>
  <c r="AC43" i="22"/>
  <c r="Z65" i="22"/>
  <c r="AA96" i="22"/>
  <c r="AC96" i="25"/>
  <c r="AB66" i="21"/>
  <c r="AB65" i="21"/>
  <c r="AB97" i="21"/>
  <c r="AB96" i="25"/>
  <c r="AB97" i="26"/>
  <c r="Y66" i="36"/>
  <c r="Y65" i="36"/>
  <c r="Z66" i="37"/>
  <c r="AA97" i="37"/>
  <c r="AA65" i="21"/>
  <c r="AA97" i="21"/>
  <c r="AB96" i="21"/>
  <c r="AB65" i="25"/>
  <c r="Z65" i="26"/>
  <c r="AA97" i="26"/>
  <c r="AB35" i="36"/>
  <c r="AB97" i="36" s="1"/>
  <c r="AC96" i="36"/>
  <c r="AC48" i="36"/>
  <c r="AC44" i="36"/>
  <c r="AB65" i="36"/>
  <c r="Z65" i="21"/>
  <c r="AA65" i="25"/>
  <c r="Y65" i="26"/>
  <c r="Z97" i="26"/>
  <c r="AC47" i="36"/>
  <c r="AC43" i="36"/>
  <c r="AA66" i="36"/>
  <c r="AA65" i="36"/>
  <c r="AB35" i="25"/>
  <c r="Z66" i="36"/>
  <c r="Z65" i="36"/>
  <c r="AA66" i="37"/>
  <c r="Z65" i="37"/>
  <c r="AA96" i="37"/>
  <c r="AB18" i="10"/>
  <c r="AB23" i="11"/>
  <c r="AB21" i="11"/>
  <c r="AB20" i="11"/>
  <c r="AB19" i="11"/>
  <c r="AB9" i="39"/>
  <c r="AB18" i="12"/>
  <c r="AB14" i="40"/>
  <c r="AB12" i="40"/>
  <c r="AB10" i="40"/>
  <c r="AB11" i="38"/>
  <c r="AB65" i="37"/>
  <c r="AB11" i="40"/>
  <c r="AA65" i="37"/>
  <c r="AB23" i="10"/>
  <c r="AB21" i="10"/>
  <c r="AB19" i="10"/>
  <c r="R22" i="6"/>
  <c r="J22" i="6"/>
  <c r="D31" i="6"/>
  <c r="N22" i="6"/>
  <c r="F22" i="6"/>
  <c r="O22" i="12"/>
  <c r="G22" i="12"/>
  <c r="R31" i="12"/>
  <c r="N31" i="12"/>
  <c r="J31" i="12"/>
  <c r="F31" i="12"/>
  <c r="S22" i="12"/>
  <c r="K22" i="12"/>
  <c r="C22" i="12"/>
  <c r="Q31" i="12"/>
  <c r="M31" i="12"/>
  <c r="I31" i="12"/>
  <c r="P22" i="12"/>
  <c r="H22" i="12"/>
  <c r="T31" i="5"/>
  <c r="P31" i="5"/>
  <c r="L31" i="5"/>
  <c r="H31" i="5"/>
  <c r="D31" i="5"/>
  <c r="Q22" i="5"/>
  <c r="I22" i="5"/>
  <c r="M22" i="5"/>
  <c r="E22" i="5"/>
  <c r="J22" i="11"/>
  <c r="S31" i="11"/>
  <c r="O31" i="11"/>
  <c r="K31" i="11"/>
  <c r="G31" i="11"/>
  <c r="F22" i="11"/>
  <c r="R22" i="11"/>
  <c r="O22" i="4"/>
  <c r="K22" i="4"/>
  <c r="G22" i="4"/>
  <c r="S22" i="4"/>
  <c r="L22" i="10"/>
  <c r="P31" i="10"/>
  <c r="H31" i="10"/>
  <c r="H22" i="10"/>
  <c r="P97" i="36"/>
  <c r="O66" i="36"/>
  <c r="H96" i="36"/>
  <c r="W35" i="36"/>
  <c r="S97" i="36"/>
  <c r="K97" i="36"/>
  <c r="G66" i="36"/>
  <c r="O65" i="36"/>
  <c r="C35" i="36"/>
  <c r="L65" i="36"/>
  <c r="D65" i="36"/>
  <c r="P96" i="36"/>
  <c r="K65" i="36"/>
  <c r="P65" i="26"/>
  <c r="T35" i="26"/>
  <c r="T96" i="26"/>
  <c r="G96" i="26"/>
  <c r="C35" i="26"/>
  <c r="AC97" i="26" s="1"/>
  <c r="C65" i="26"/>
  <c r="G65" i="26"/>
  <c r="S35" i="26"/>
  <c r="T97" i="26" s="1"/>
  <c r="K97" i="26"/>
  <c r="L65" i="26"/>
  <c r="O96" i="26"/>
  <c r="P96" i="26"/>
  <c r="O65" i="26"/>
  <c r="N96" i="26"/>
  <c r="S65" i="26"/>
  <c r="K65" i="26"/>
  <c r="K96" i="26"/>
  <c r="O96" i="25"/>
  <c r="V35" i="25"/>
  <c r="V65" i="25"/>
  <c r="Z35" i="25"/>
  <c r="N35" i="25"/>
  <c r="N66" i="25" s="1"/>
  <c r="P96" i="25"/>
  <c r="C65" i="25"/>
  <c r="W35" i="25"/>
  <c r="X97" i="25" s="1"/>
  <c r="R35" i="25"/>
  <c r="S97" i="25" s="1"/>
  <c r="F65" i="25"/>
  <c r="G96" i="25"/>
  <c r="P96" i="22"/>
  <c r="H96" i="22"/>
  <c r="P97" i="22"/>
  <c r="L96" i="22"/>
  <c r="S66" i="22"/>
  <c r="K66" i="22"/>
  <c r="R65" i="22"/>
  <c r="L97" i="22"/>
  <c r="H97" i="22"/>
  <c r="C35" i="3"/>
  <c r="S96" i="3"/>
  <c r="X35" i="9"/>
  <c r="X97" i="9" s="1"/>
  <c r="P96" i="9"/>
  <c r="H96" i="9"/>
  <c r="G66" i="9"/>
  <c r="P65" i="9"/>
  <c r="I65" i="9"/>
  <c r="R66" i="9"/>
  <c r="D66" i="9"/>
  <c r="M65" i="9"/>
  <c r="H65" i="9"/>
  <c r="D96" i="9"/>
  <c r="C35" i="9"/>
  <c r="P66" i="9"/>
  <c r="L65" i="9"/>
  <c r="E65" i="9"/>
  <c r="L66" i="9"/>
  <c r="K65" i="9"/>
  <c r="D65" i="9"/>
  <c r="L96" i="9"/>
  <c r="L97" i="9"/>
  <c r="K66" i="9"/>
  <c r="P97" i="9"/>
  <c r="K97" i="9"/>
  <c r="G96" i="9"/>
  <c r="N66" i="3"/>
  <c r="F66" i="3"/>
  <c r="Y35" i="3"/>
  <c r="U35" i="3"/>
  <c r="V97" i="3" s="1"/>
  <c r="U65" i="3"/>
  <c r="R96" i="3"/>
  <c r="Q35" i="3"/>
  <c r="Q65" i="3"/>
  <c r="N96" i="3"/>
  <c r="M35" i="3"/>
  <c r="M97" i="3" s="1"/>
  <c r="M65" i="3"/>
  <c r="J96" i="3"/>
  <c r="I35" i="3"/>
  <c r="I65" i="3"/>
  <c r="E35" i="3"/>
  <c r="F96" i="3"/>
  <c r="E65" i="3"/>
  <c r="E96" i="3"/>
  <c r="F97" i="25"/>
  <c r="E66" i="25"/>
  <c r="Y35" i="25"/>
  <c r="Y97" i="25" s="1"/>
  <c r="U65" i="25"/>
  <c r="U35" i="25"/>
  <c r="V97" i="25" s="1"/>
  <c r="R96" i="25"/>
  <c r="Q35" i="25"/>
  <c r="N96" i="25"/>
  <c r="M65" i="25"/>
  <c r="M35" i="25"/>
  <c r="J96" i="25"/>
  <c r="I35" i="25"/>
  <c r="I65" i="25"/>
  <c r="F96" i="25"/>
  <c r="E65" i="25"/>
  <c r="N35" i="9"/>
  <c r="O65" i="9"/>
  <c r="I97" i="9"/>
  <c r="K96" i="9"/>
  <c r="F96" i="9"/>
  <c r="T66" i="3"/>
  <c r="L66" i="3"/>
  <c r="D97" i="3"/>
  <c r="Q96" i="3"/>
  <c r="R97" i="22"/>
  <c r="Q66" i="22"/>
  <c r="N97" i="22"/>
  <c r="M66" i="22"/>
  <c r="I66" i="22"/>
  <c r="J97" i="22"/>
  <c r="F97" i="22"/>
  <c r="E66" i="22"/>
  <c r="Q65" i="22"/>
  <c r="Q96" i="22"/>
  <c r="R96" i="22"/>
  <c r="M65" i="22"/>
  <c r="M96" i="22"/>
  <c r="N96" i="22"/>
  <c r="I65" i="22"/>
  <c r="I96" i="22"/>
  <c r="J96" i="22"/>
  <c r="E65" i="22"/>
  <c r="E96" i="22"/>
  <c r="F96" i="22"/>
  <c r="P66" i="25"/>
  <c r="C66" i="9"/>
  <c r="O96" i="9"/>
  <c r="J96" i="9"/>
  <c r="R66" i="3"/>
  <c r="J66" i="3"/>
  <c r="W35" i="3"/>
  <c r="S65" i="3"/>
  <c r="T96" i="3"/>
  <c r="S35" i="3"/>
  <c r="O65" i="3"/>
  <c r="O96" i="3"/>
  <c r="P96" i="3"/>
  <c r="O35" i="3"/>
  <c r="O97" i="3" s="1"/>
  <c r="K65" i="3"/>
  <c r="K96" i="3"/>
  <c r="L96" i="3"/>
  <c r="K35" i="3"/>
  <c r="K97" i="3" s="1"/>
  <c r="G65" i="3"/>
  <c r="G96" i="3"/>
  <c r="H96" i="3"/>
  <c r="G35" i="3"/>
  <c r="G97" i="3" s="1"/>
  <c r="M96" i="3"/>
  <c r="D96" i="22"/>
  <c r="C65" i="22"/>
  <c r="C35" i="22"/>
  <c r="AC35" i="22" s="1"/>
  <c r="AC66" i="22" s="1"/>
  <c r="T66" i="25"/>
  <c r="V35" i="9"/>
  <c r="F35" i="9"/>
  <c r="Q66" i="9"/>
  <c r="N97" i="9"/>
  <c r="M66" i="9"/>
  <c r="J97" i="9"/>
  <c r="I66" i="9"/>
  <c r="E66" i="9"/>
  <c r="Q65" i="9"/>
  <c r="G65" i="9"/>
  <c r="N96" i="9"/>
  <c r="Q97" i="3"/>
  <c r="P66" i="3"/>
  <c r="I97" i="3"/>
  <c r="H66" i="3"/>
  <c r="U96" i="3"/>
  <c r="I96" i="3"/>
  <c r="X66" i="25"/>
  <c r="C66" i="25"/>
  <c r="S65" i="22"/>
  <c r="O65" i="22"/>
  <c r="K65" i="22"/>
  <c r="G65" i="22"/>
  <c r="T97" i="25"/>
  <c r="X65" i="25"/>
  <c r="T65" i="25"/>
  <c r="Q96" i="25"/>
  <c r="P65" i="25"/>
  <c r="M96" i="25"/>
  <c r="L65" i="25"/>
  <c r="I96" i="25"/>
  <c r="H65" i="25"/>
  <c r="H35" i="25"/>
  <c r="E96" i="25"/>
  <c r="D65" i="25"/>
  <c r="E97" i="25"/>
  <c r="L96" i="25"/>
  <c r="C66" i="26"/>
  <c r="T66" i="26"/>
  <c r="L66" i="26"/>
  <c r="J66" i="26"/>
  <c r="J66" i="36"/>
  <c r="C65" i="3"/>
  <c r="T66" i="22"/>
  <c r="P66" i="22"/>
  <c r="L66" i="22"/>
  <c r="H66" i="22"/>
  <c r="D66" i="22"/>
  <c r="D96" i="25"/>
  <c r="M97" i="25"/>
  <c r="T96" i="25"/>
  <c r="G97" i="36"/>
  <c r="F66" i="36"/>
  <c r="S96" i="36"/>
  <c r="O96" i="36"/>
  <c r="N65" i="36"/>
  <c r="N35" i="36"/>
  <c r="K96" i="36"/>
  <c r="J65" i="36"/>
  <c r="G96" i="36"/>
  <c r="F65" i="36"/>
  <c r="G35" i="25"/>
  <c r="R66" i="25"/>
  <c r="J66" i="25"/>
  <c r="J65" i="25"/>
  <c r="H96" i="25"/>
  <c r="E97" i="26"/>
  <c r="D66" i="26"/>
  <c r="Q96" i="26"/>
  <c r="M96" i="26"/>
  <c r="H35" i="26"/>
  <c r="I96" i="26"/>
  <c r="E96" i="26"/>
  <c r="F96" i="26"/>
  <c r="E97" i="36"/>
  <c r="I97" i="36"/>
  <c r="O35" i="25"/>
  <c r="O65" i="25"/>
  <c r="K35" i="25"/>
  <c r="K65" i="25"/>
  <c r="S66" i="25"/>
  <c r="S96" i="25"/>
  <c r="K96" i="25"/>
  <c r="P66" i="26"/>
  <c r="F97" i="26"/>
  <c r="E66" i="26"/>
  <c r="U65" i="26"/>
  <c r="U35" i="26"/>
  <c r="Q65" i="26"/>
  <c r="Q35" i="26"/>
  <c r="M65" i="26"/>
  <c r="M35" i="26"/>
  <c r="M97" i="26" s="1"/>
  <c r="I65" i="26"/>
  <c r="I35" i="26"/>
  <c r="P97" i="26"/>
  <c r="F97" i="36"/>
  <c r="E66" i="36"/>
  <c r="U35" i="36"/>
  <c r="U97" i="36" s="1"/>
  <c r="R96" i="36"/>
  <c r="Q65" i="36"/>
  <c r="Q35" i="36"/>
  <c r="N96" i="36"/>
  <c r="M65" i="36"/>
  <c r="M35" i="36"/>
  <c r="M97" i="36" s="1"/>
  <c r="J96" i="36"/>
  <c r="I65" i="36"/>
  <c r="F96" i="36"/>
  <c r="E65" i="36"/>
  <c r="J97" i="36"/>
  <c r="Q96" i="36"/>
  <c r="V35" i="26"/>
  <c r="W97" i="26" s="1"/>
  <c r="R35" i="26"/>
  <c r="N35" i="26"/>
  <c r="F65" i="26"/>
  <c r="L96" i="26"/>
  <c r="H96" i="26"/>
  <c r="L97" i="36"/>
  <c r="L66" i="36"/>
  <c r="L96" i="36"/>
  <c r="B22" i="10"/>
  <c r="C31" i="10"/>
  <c r="U31" i="10"/>
  <c r="Q31" i="10"/>
  <c r="M31" i="10"/>
  <c r="I31" i="10"/>
  <c r="E31" i="10"/>
  <c r="P31" i="4"/>
  <c r="L31" i="4"/>
  <c r="H31" i="4"/>
  <c r="S22" i="10"/>
  <c r="O22" i="10"/>
  <c r="K22" i="10"/>
  <c r="G22" i="10"/>
  <c r="C22" i="10"/>
  <c r="T31" i="10"/>
  <c r="L31" i="10"/>
  <c r="D31" i="10"/>
  <c r="R22" i="4"/>
  <c r="N22" i="4"/>
  <c r="J22" i="4"/>
  <c r="F22" i="4"/>
  <c r="R22" i="10"/>
  <c r="N22" i="10"/>
  <c r="J22" i="10"/>
  <c r="F22" i="10"/>
  <c r="S31" i="10"/>
  <c r="O31" i="10"/>
  <c r="K31" i="10"/>
  <c r="G31" i="10"/>
  <c r="Q22" i="4"/>
  <c r="M22" i="4"/>
  <c r="I22" i="4"/>
  <c r="E22" i="4"/>
  <c r="T22" i="11"/>
  <c r="P31" i="11"/>
  <c r="P22" i="11"/>
  <c r="L31" i="11"/>
  <c r="L22" i="11"/>
  <c r="H31" i="11"/>
  <c r="H22" i="11"/>
  <c r="D31" i="11"/>
  <c r="D22" i="11"/>
  <c r="Q22" i="10"/>
  <c r="I22" i="10"/>
  <c r="R31" i="10"/>
  <c r="N31" i="10"/>
  <c r="J31" i="10"/>
  <c r="F31" i="10"/>
  <c r="D22" i="4"/>
  <c r="Q22" i="11"/>
  <c r="M22" i="11"/>
  <c r="I22" i="11"/>
  <c r="E22" i="11"/>
  <c r="R31" i="11"/>
  <c r="N31" i="11"/>
  <c r="J31" i="11"/>
  <c r="F31" i="11"/>
  <c r="T22" i="5"/>
  <c r="P22" i="5"/>
  <c r="L22" i="5"/>
  <c r="H22" i="5"/>
  <c r="D22" i="5"/>
  <c r="Q31" i="5"/>
  <c r="M31" i="5"/>
  <c r="I31" i="5"/>
  <c r="E31" i="5"/>
  <c r="R22" i="12"/>
  <c r="N22" i="12"/>
  <c r="J22" i="12"/>
  <c r="F22" i="12"/>
  <c r="O31" i="12"/>
  <c r="K31" i="12"/>
  <c r="G31" i="12"/>
  <c r="Q22" i="6"/>
  <c r="M22" i="6"/>
  <c r="I22" i="6"/>
  <c r="E22" i="6"/>
  <c r="R31" i="6"/>
  <c r="N31" i="6"/>
  <c r="J31" i="6"/>
  <c r="F31" i="6"/>
  <c r="S22" i="5"/>
  <c r="O22" i="5"/>
  <c r="K22" i="5"/>
  <c r="G22" i="5"/>
  <c r="Q22" i="12"/>
  <c r="M22" i="12"/>
  <c r="I22" i="12"/>
  <c r="E22" i="12"/>
  <c r="T22" i="6"/>
  <c r="P22" i="6"/>
  <c r="L22" i="6"/>
  <c r="H22" i="6"/>
  <c r="D22" i="6"/>
  <c r="S22" i="11"/>
  <c r="O22" i="11"/>
  <c r="K22" i="11"/>
  <c r="G22" i="11"/>
  <c r="C22" i="11"/>
  <c r="P31" i="12"/>
  <c r="L31" i="12"/>
  <c r="H31" i="12"/>
  <c r="D31" i="12"/>
  <c r="E71" i="35"/>
  <c r="F71" i="35"/>
  <c r="G71" i="35"/>
  <c r="H71" i="35"/>
  <c r="I71" i="35"/>
  <c r="J71" i="35"/>
  <c r="K71" i="35"/>
  <c r="L71" i="35"/>
  <c r="M71" i="35"/>
  <c r="N71" i="35"/>
  <c r="O71" i="35"/>
  <c r="P71" i="35"/>
  <c r="Q71" i="35"/>
  <c r="R71" i="35"/>
  <c r="S71" i="35"/>
  <c r="T71" i="35"/>
  <c r="U71" i="35"/>
  <c r="E72" i="35"/>
  <c r="F72" i="35"/>
  <c r="G72" i="35"/>
  <c r="H72" i="35"/>
  <c r="I72" i="35"/>
  <c r="J72" i="35"/>
  <c r="K72" i="35"/>
  <c r="L72" i="35"/>
  <c r="M72" i="35"/>
  <c r="N72" i="35"/>
  <c r="O72" i="35"/>
  <c r="P72" i="35"/>
  <c r="Q72" i="35"/>
  <c r="R72" i="35"/>
  <c r="S72" i="35"/>
  <c r="T72" i="35"/>
  <c r="E73" i="35"/>
  <c r="F73" i="35"/>
  <c r="G73" i="35"/>
  <c r="H73" i="35"/>
  <c r="I73" i="35"/>
  <c r="J73" i="35"/>
  <c r="K73" i="35"/>
  <c r="L73" i="35"/>
  <c r="M73" i="35"/>
  <c r="N73" i="35"/>
  <c r="O73" i="35"/>
  <c r="P73" i="35"/>
  <c r="Q73" i="35"/>
  <c r="R73" i="35"/>
  <c r="S73" i="35"/>
  <c r="T73" i="35"/>
  <c r="E74" i="35"/>
  <c r="F74" i="35"/>
  <c r="G74" i="35"/>
  <c r="H74" i="35"/>
  <c r="I74" i="35"/>
  <c r="J74" i="35"/>
  <c r="K74" i="35"/>
  <c r="L74" i="35"/>
  <c r="M74" i="35"/>
  <c r="N74" i="35"/>
  <c r="O74" i="35"/>
  <c r="P74" i="35"/>
  <c r="Q74" i="35"/>
  <c r="R74" i="35"/>
  <c r="S74" i="35"/>
  <c r="T74" i="35"/>
  <c r="E75" i="35"/>
  <c r="F75" i="35"/>
  <c r="G75" i="35"/>
  <c r="H75" i="35"/>
  <c r="I75" i="35"/>
  <c r="J75" i="35"/>
  <c r="K75" i="35"/>
  <c r="L75" i="35"/>
  <c r="M75" i="35"/>
  <c r="N75" i="35"/>
  <c r="O75" i="35"/>
  <c r="P75" i="35"/>
  <c r="Q75" i="35"/>
  <c r="R75" i="35"/>
  <c r="S75" i="35"/>
  <c r="T75" i="35"/>
  <c r="E76" i="35"/>
  <c r="F76" i="35"/>
  <c r="G76" i="35"/>
  <c r="H76" i="35"/>
  <c r="I76" i="35"/>
  <c r="J76" i="35"/>
  <c r="K76" i="35"/>
  <c r="L76" i="35"/>
  <c r="M76" i="35"/>
  <c r="N76" i="35"/>
  <c r="O76" i="35"/>
  <c r="P76" i="35"/>
  <c r="Q76" i="35"/>
  <c r="R76" i="35"/>
  <c r="S76" i="35"/>
  <c r="T76" i="35"/>
  <c r="E77" i="35"/>
  <c r="F77" i="35"/>
  <c r="G77" i="35"/>
  <c r="H77" i="35"/>
  <c r="I77" i="35"/>
  <c r="J77" i="35"/>
  <c r="K77" i="35"/>
  <c r="L77" i="35"/>
  <c r="M77" i="35"/>
  <c r="N77" i="35"/>
  <c r="O77" i="35"/>
  <c r="P77" i="35"/>
  <c r="Q77" i="35"/>
  <c r="R77" i="35"/>
  <c r="S77" i="35"/>
  <c r="T77" i="35"/>
  <c r="E78" i="35"/>
  <c r="F78" i="35"/>
  <c r="G78" i="35"/>
  <c r="H78" i="35"/>
  <c r="I78" i="35"/>
  <c r="J78" i="35"/>
  <c r="K78" i="35"/>
  <c r="L78" i="35"/>
  <c r="M78" i="35"/>
  <c r="N78" i="35"/>
  <c r="O78" i="35"/>
  <c r="P78" i="35"/>
  <c r="Q78" i="35"/>
  <c r="R78" i="35"/>
  <c r="S78" i="35"/>
  <c r="T78" i="35"/>
  <c r="E79" i="35"/>
  <c r="F79" i="35"/>
  <c r="G79" i="35"/>
  <c r="H79" i="35"/>
  <c r="I79" i="35"/>
  <c r="J79" i="35"/>
  <c r="K79" i="35"/>
  <c r="L79" i="35"/>
  <c r="M79" i="35"/>
  <c r="N79" i="35"/>
  <c r="O79" i="35"/>
  <c r="P79" i="35"/>
  <c r="Q79" i="35"/>
  <c r="R79" i="35"/>
  <c r="S79" i="35"/>
  <c r="T79" i="35"/>
  <c r="E80" i="35"/>
  <c r="F80" i="35"/>
  <c r="G80" i="35"/>
  <c r="H80" i="35"/>
  <c r="I80" i="35"/>
  <c r="J80" i="35"/>
  <c r="K80" i="35"/>
  <c r="L80" i="35"/>
  <c r="M80" i="35"/>
  <c r="N80" i="35"/>
  <c r="O80" i="35"/>
  <c r="P80" i="35"/>
  <c r="Q80" i="35"/>
  <c r="R80" i="35"/>
  <c r="S80" i="35"/>
  <c r="T80" i="35"/>
  <c r="E81" i="35"/>
  <c r="F81" i="35"/>
  <c r="G81" i="35"/>
  <c r="H81" i="35"/>
  <c r="I81" i="35"/>
  <c r="J81" i="35"/>
  <c r="K81" i="35"/>
  <c r="L81" i="35"/>
  <c r="M81" i="35"/>
  <c r="N81" i="35"/>
  <c r="O81" i="35"/>
  <c r="P81" i="35"/>
  <c r="Q81" i="35"/>
  <c r="R81" i="35"/>
  <c r="S81" i="35"/>
  <c r="T81" i="35"/>
  <c r="E82" i="35"/>
  <c r="F82" i="35"/>
  <c r="G82" i="35"/>
  <c r="H82" i="35"/>
  <c r="I82" i="35"/>
  <c r="J82" i="35"/>
  <c r="K82" i="35"/>
  <c r="L82" i="35"/>
  <c r="M82" i="35"/>
  <c r="N82" i="35"/>
  <c r="O82" i="35"/>
  <c r="P82" i="35"/>
  <c r="Q82" i="35"/>
  <c r="R82" i="35"/>
  <c r="S82" i="35"/>
  <c r="T82" i="35"/>
  <c r="E83" i="35"/>
  <c r="F83" i="35"/>
  <c r="G83" i="35"/>
  <c r="H83" i="35"/>
  <c r="I83" i="35"/>
  <c r="J83" i="35"/>
  <c r="K83" i="35"/>
  <c r="L83" i="35"/>
  <c r="M83" i="35"/>
  <c r="N83" i="35"/>
  <c r="O83" i="35"/>
  <c r="P83" i="35"/>
  <c r="Q83" i="35"/>
  <c r="R83" i="35"/>
  <c r="S83" i="35"/>
  <c r="T83" i="35"/>
  <c r="E84" i="35"/>
  <c r="F84" i="35"/>
  <c r="G84" i="35"/>
  <c r="H84" i="35"/>
  <c r="I84" i="35"/>
  <c r="J84" i="35"/>
  <c r="K84" i="35"/>
  <c r="L84" i="35"/>
  <c r="M84" i="35"/>
  <c r="N84" i="35"/>
  <c r="O84" i="35"/>
  <c r="P84" i="35"/>
  <c r="Q84" i="35"/>
  <c r="R84" i="35"/>
  <c r="S84" i="35"/>
  <c r="T84" i="35"/>
  <c r="E85" i="35"/>
  <c r="F85" i="35"/>
  <c r="G85" i="35"/>
  <c r="H85" i="35"/>
  <c r="I85" i="35"/>
  <c r="J85" i="35"/>
  <c r="K85" i="35"/>
  <c r="L85" i="35"/>
  <c r="M85" i="35"/>
  <c r="N85" i="35"/>
  <c r="O85" i="35"/>
  <c r="P85" i="35"/>
  <c r="Q85" i="35"/>
  <c r="R85" i="35"/>
  <c r="S85" i="35"/>
  <c r="T85" i="35"/>
  <c r="E86" i="35"/>
  <c r="F86" i="35"/>
  <c r="G86" i="35"/>
  <c r="H86" i="35"/>
  <c r="I86" i="35"/>
  <c r="J86" i="35"/>
  <c r="K86" i="35"/>
  <c r="L86" i="35"/>
  <c r="M86" i="35"/>
  <c r="N86" i="35"/>
  <c r="O86" i="35"/>
  <c r="P86" i="35"/>
  <c r="Q86" i="35"/>
  <c r="R86" i="35"/>
  <c r="S86" i="35"/>
  <c r="T86" i="35"/>
  <c r="E87" i="35"/>
  <c r="F87" i="35"/>
  <c r="G87" i="35"/>
  <c r="H87" i="35"/>
  <c r="I87" i="35"/>
  <c r="J87" i="35"/>
  <c r="K87" i="35"/>
  <c r="L87" i="35"/>
  <c r="M87" i="35"/>
  <c r="N87" i="35"/>
  <c r="O87" i="35"/>
  <c r="P87" i="35"/>
  <c r="Q87" i="35"/>
  <c r="R87" i="35"/>
  <c r="S87" i="35"/>
  <c r="T87" i="35"/>
  <c r="E88" i="35"/>
  <c r="F88" i="35"/>
  <c r="G88" i="35"/>
  <c r="H88" i="35"/>
  <c r="I88" i="35"/>
  <c r="J88" i="35"/>
  <c r="K88" i="35"/>
  <c r="L88" i="35"/>
  <c r="M88" i="35"/>
  <c r="N88" i="35"/>
  <c r="O88" i="35"/>
  <c r="P88" i="35"/>
  <c r="Q88" i="35"/>
  <c r="R88" i="35"/>
  <c r="S88" i="35"/>
  <c r="T88" i="35"/>
  <c r="E89" i="35"/>
  <c r="F89" i="35"/>
  <c r="G89" i="35"/>
  <c r="H89" i="35"/>
  <c r="I89" i="35"/>
  <c r="J89" i="35"/>
  <c r="K89" i="35"/>
  <c r="L89" i="35"/>
  <c r="M89" i="35"/>
  <c r="N89" i="35"/>
  <c r="O89" i="35"/>
  <c r="P89" i="35"/>
  <c r="Q89" i="35"/>
  <c r="R89" i="35"/>
  <c r="S89" i="35"/>
  <c r="T89" i="35"/>
  <c r="E90" i="35"/>
  <c r="F90" i="35"/>
  <c r="G90" i="35"/>
  <c r="H90" i="35"/>
  <c r="I90" i="35"/>
  <c r="J90" i="35"/>
  <c r="K90" i="35"/>
  <c r="L90" i="35"/>
  <c r="M90" i="35"/>
  <c r="N90" i="35"/>
  <c r="O90" i="35"/>
  <c r="P90" i="35"/>
  <c r="Q90" i="35"/>
  <c r="R90" i="35"/>
  <c r="S90" i="35"/>
  <c r="T90" i="35"/>
  <c r="E91" i="35"/>
  <c r="F91" i="35"/>
  <c r="G91" i="35"/>
  <c r="H91" i="35"/>
  <c r="I91" i="35"/>
  <c r="J91" i="35"/>
  <c r="K91" i="35"/>
  <c r="L91" i="35"/>
  <c r="M91" i="35"/>
  <c r="N91" i="35"/>
  <c r="O91" i="35"/>
  <c r="P91" i="35"/>
  <c r="Q91" i="35"/>
  <c r="R91" i="35"/>
  <c r="S91" i="35"/>
  <c r="T91" i="35"/>
  <c r="E92" i="35"/>
  <c r="F92" i="35"/>
  <c r="G92" i="35"/>
  <c r="H92" i="35"/>
  <c r="I92" i="35"/>
  <c r="J92" i="35"/>
  <c r="K92" i="35"/>
  <c r="L92" i="35"/>
  <c r="M92" i="35"/>
  <c r="N92" i="35"/>
  <c r="O92" i="35"/>
  <c r="P92" i="35"/>
  <c r="Q92" i="35"/>
  <c r="R92" i="35"/>
  <c r="S92" i="35"/>
  <c r="T92" i="35"/>
  <c r="E93" i="35"/>
  <c r="F93" i="35"/>
  <c r="G93" i="35"/>
  <c r="H93" i="35"/>
  <c r="I93" i="35"/>
  <c r="J93" i="35"/>
  <c r="K93" i="35"/>
  <c r="L93" i="35"/>
  <c r="M93" i="35"/>
  <c r="N93" i="35"/>
  <c r="O93" i="35"/>
  <c r="P93" i="35"/>
  <c r="Q93" i="35"/>
  <c r="R93" i="35"/>
  <c r="S93" i="35"/>
  <c r="T93" i="35"/>
  <c r="E94" i="35"/>
  <c r="F94" i="35"/>
  <c r="G94" i="35"/>
  <c r="H94" i="35"/>
  <c r="I94" i="35"/>
  <c r="J94" i="35"/>
  <c r="K94" i="35"/>
  <c r="L94" i="35"/>
  <c r="M94" i="35"/>
  <c r="N94" i="35"/>
  <c r="O94" i="35"/>
  <c r="P94" i="35"/>
  <c r="Q94" i="35"/>
  <c r="R94" i="35"/>
  <c r="S94" i="35"/>
  <c r="T94" i="35"/>
  <c r="E95" i="35"/>
  <c r="F95" i="35"/>
  <c r="G95" i="35"/>
  <c r="H95" i="35"/>
  <c r="I95" i="35"/>
  <c r="J95" i="35"/>
  <c r="K95" i="35"/>
  <c r="L95" i="35"/>
  <c r="M95" i="35"/>
  <c r="N95" i="35"/>
  <c r="O95" i="35"/>
  <c r="P95" i="35"/>
  <c r="Q95" i="35"/>
  <c r="R95" i="35"/>
  <c r="S95" i="35"/>
  <c r="T95" i="35"/>
  <c r="E98" i="35"/>
  <c r="F98" i="35"/>
  <c r="G98" i="35"/>
  <c r="H98" i="35"/>
  <c r="I98" i="35"/>
  <c r="J98" i="35"/>
  <c r="K98" i="35"/>
  <c r="L98" i="35"/>
  <c r="M98" i="35"/>
  <c r="N98" i="35"/>
  <c r="O98" i="35"/>
  <c r="P98" i="35"/>
  <c r="Q98" i="35"/>
  <c r="R98" i="35"/>
  <c r="S98" i="35"/>
  <c r="T98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8" i="35"/>
  <c r="D71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T40" i="35"/>
  <c r="U40" i="35"/>
  <c r="V40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T41" i="35"/>
  <c r="U41" i="35"/>
  <c r="D42" i="35"/>
  <c r="E42" i="35"/>
  <c r="F42" i="35"/>
  <c r="G42" i="35"/>
  <c r="H42" i="35"/>
  <c r="I42" i="35"/>
  <c r="J42" i="35"/>
  <c r="K42" i="35"/>
  <c r="L42" i="35"/>
  <c r="M42" i="35"/>
  <c r="N42" i="35"/>
  <c r="O42" i="35"/>
  <c r="P42" i="35"/>
  <c r="Q42" i="35"/>
  <c r="R42" i="35"/>
  <c r="S42" i="35"/>
  <c r="T42" i="35"/>
  <c r="U42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T43" i="35"/>
  <c r="U43" i="35"/>
  <c r="D44" i="35"/>
  <c r="E44" i="35"/>
  <c r="F44" i="35"/>
  <c r="G44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T44" i="35"/>
  <c r="U44" i="35"/>
  <c r="D45" i="35"/>
  <c r="E45" i="35"/>
  <c r="F45" i="35"/>
  <c r="G45" i="35"/>
  <c r="H45" i="35"/>
  <c r="I45" i="35"/>
  <c r="J45" i="35"/>
  <c r="K45" i="35"/>
  <c r="L45" i="35"/>
  <c r="M45" i="35"/>
  <c r="N45" i="35"/>
  <c r="O45" i="35"/>
  <c r="P45" i="35"/>
  <c r="Q45" i="35"/>
  <c r="R45" i="35"/>
  <c r="S45" i="35"/>
  <c r="T45" i="35"/>
  <c r="U45" i="35"/>
  <c r="D46" i="35"/>
  <c r="E46" i="35"/>
  <c r="F46" i="35"/>
  <c r="G46" i="35"/>
  <c r="H46" i="35"/>
  <c r="I46" i="35"/>
  <c r="J46" i="35"/>
  <c r="K46" i="35"/>
  <c r="L46" i="35"/>
  <c r="M46" i="35"/>
  <c r="N46" i="35"/>
  <c r="O46" i="35"/>
  <c r="P46" i="35"/>
  <c r="Q46" i="35"/>
  <c r="R46" i="35"/>
  <c r="S46" i="35"/>
  <c r="T46" i="35"/>
  <c r="U46" i="35"/>
  <c r="D47" i="35"/>
  <c r="E47" i="35"/>
  <c r="F47" i="35"/>
  <c r="G47" i="35"/>
  <c r="H47" i="35"/>
  <c r="I47" i="35"/>
  <c r="J47" i="35"/>
  <c r="K47" i="35"/>
  <c r="L47" i="35"/>
  <c r="M47" i="35"/>
  <c r="N47" i="35"/>
  <c r="O47" i="35"/>
  <c r="P47" i="35"/>
  <c r="Q47" i="35"/>
  <c r="R47" i="35"/>
  <c r="S47" i="35"/>
  <c r="T47" i="35"/>
  <c r="U47" i="35"/>
  <c r="D48" i="35"/>
  <c r="E48" i="35"/>
  <c r="F48" i="35"/>
  <c r="G48" i="35"/>
  <c r="H48" i="35"/>
  <c r="I48" i="35"/>
  <c r="J48" i="35"/>
  <c r="K48" i="35"/>
  <c r="L48" i="35"/>
  <c r="M48" i="35"/>
  <c r="N48" i="35"/>
  <c r="O48" i="35"/>
  <c r="P48" i="35"/>
  <c r="Q48" i="35"/>
  <c r="R48" i="35"/>
  <c r="S48" i="35"/>
  <c r="T48" i="35"/>
  <c r="U48" i="35"/>
  <c r="D49" i="35"/>
  <c r="E49" i="35"/>
  <c r="F49" i="35"/>
  <c r="G49" i="35"/>
  <c r="H49" i="35"/>
  <c r="I49" i="35"/>
  <c r="J49" i="35"/>
  <c r="K49" i="35"/>
  <c r="L49" i="35"/>
  <c r="M49" i="35"/>
  <c r="N49" i="35"/>
  <c r="O49" i="35"/>
  <c r="P49" i="35"/>
  <c r="Q49" i="35"/>
  <c r="R49" i="35"/>
  <c r="S49" i="35"/>
  <c r="T49" i="35"/>
  <c r="U49" i="35"/>
  <c r="D50" i="35"/>
  <c r="E50" i="35"/>
  <c r="F50" i="35"/>
  <c r="G50" i="35"/>
  <c r="H50" i="35"/>
  <c r="I50" i="35"/>
  <c r="J50" i="35"/>
  <c r="K50" i="35"/>
  <c r="L50" i="35"/>
  <c r="M50" i="35"/>
  <c r="N50" i="35"/>
  <c r="O50" i="35"/>
  <c r="P50" i="35"/>
  <c r="Q50" i="35"/>
  <c r="R50" i="35"/>
  <c r="S50" i="35"/>
  <c r="T50" i="35"/>
  <c r="U50" i="35"/>
  <c r="D51" i="35"/>
  <c r="E51" i="35"/>
  <c r="F51" i="35"/>
  <c r="G51" i="35"/>
  <c r="H51" i="35"/>
  <c r="I51" i="35"/>
  <c r="J51" i="35"/>
  <c r="K51" i="35"/>
  <c r="L51" i="35"/>
  <c r="M51" i="35"/>
  <c r="N51" i="35"/>
  <c r="O51" i="35"/>
  <c r="P51" i="35"/>
  <c r="Q51" i="35"/>
  <c r="R51" i="35"/>
  <c r="S51" i="35"/>
  <c r="T51" i="35"/>
  <c r="U51" i="35"/>
  <c r="D52" i="35"/>
  <c r="E52" i="35"/>
  <c r="F52" i="35"/>
  <c r="G52" i="35"/>
  <c r="H52" i="35"/>
  <c r="I52" i="35"/>
  <c r="J52" i="35"/>
  <c r="K52" i="35"/>
  <c r="L52" i="35"/>
  <c r="M52" i="35"/>
  <c r="N52" i="35"/>
  <c r="O52" i="35"/>
  <c r="P52" i="35"/>
  <c r="Q52" i="35"/>
  <c r="R52" i="35"/>
  <c r="S52" i="35"/>
  <c r="T52" i="35"/>
  <c r="U52" i="35"/>
  <c r="D53" i="35"/>
  <c r="E53" i="35"/>
  <c r="F53" i="35"/>
  <c r="G53" i="35"/>
  <c r="H53" i="35"/>
  <c r="I53" i="35"/>
  <c r="J53" i="35"/>
  <c r="K53" i="35"/>
  <c r="L53" i="35"/>
  <c r="M53" i="35"/>
  <c r="N53" i="35"/>
  <c r="O53" i="35"/>
  <c r="P53" i="35"/>
  <c r="Q53" i="35"/>
  <c r="R53" i="35"/>
  <c r="S53" i="35"/>
  <c r="T53" i="35"/>
  <c r="U53" i="35"/>
  <c r="D54" i="35"/>
  <c r="E54" i="35"/>
  <c r="F54" i="35"/>
  <c r="G54" i="35"/>
  <c r="H54" i="35"/>
  <c r="I54" i="35"/>
  <c r="J54" i="35"/>
  <c r="K54" i="35"/>
  <c r="L54" i="35"/>
  <c r="M54" i="35"/>
  <c r="N54" i="35"/>
  <c r="O54" i="35"/>
  <c r="P54" i="35"/>
  <c r="Q54" i="35"/>
  <c r="R54" i="35"/>
  <c r="S54" i="35"/>
  <c r="T54" i="35"/>
  <c r="U54" i="35"/>
  <c r="D55" i="35"/>
  <c r="E55" i="35"/>
  <c r="F55" i="35"/>
  <c r="G55" i="35"/>
  <c r="H55" i="35"/>
  <c r="I55" i="35"/>
  <c r="J55" i="35"/>
  <c r="K55" i="35"/>
  <c r="L55" i="35"/>
  <c r="M55" i="35"/>
  <c r="N55" i="35"/>
  <c r="O55" i="35"/>
  <c r="P55" i="35"/>
  <c r="Q55" i="35"/>
  <c r="R55" i="35"/>
  <c r="S55" i="35"/>
  <c r="T55" i="35"/>
  <c r="U55" i="35"/>
  <c r="D56" i="35"/>
  <c r="E56" i="35"/>
  <c r="F56" i="35"/>
  <c r="G56" i="35"/>
  <c r="H56" i="35"/>
  <c r="I56" i="35"/>
  <c r="J56" i="35"/>
  <c r="K56" i="35"/>
  <c r="L56" i="35"/>
  <c r="M56" i="35"/>
  <c r="N56" i="35"/>
  <c r="O56" i="35"/>
  <c r="P56" i="35"/>
  <c r="Q56" i="35"/>
  <c r="R56" i="35"/>
  <c r="S56" i="35"/>
  <c r="T56" i="35"/>
  <c r="U56" i="35"/>
  <c r="D57" i="35"/>
  <c r="E57" i="35"/>
  <c r="F57" i="35"/>
  <c r="G57" i="35"/>
  <c r="H57" i="35"/>
  <c r="I57" i="35"/>
  <c r="J57" i="35"/>
  <c r="K57" i="35"/>
  <c r="L57" i="35"/>
  <c r="M57" i="35"/>
  <c r="N57" i="35"/>
  <c r="O57" i="35"/>
  <c r="P57" i="35"/>
  <c r="Q57" i="35"/>
  <c r="R57" i="35"/>
  <c r="S57" i="35"/>
  <c r="T57" i="35"/>
  <c r="U57" i="35"/>
  <c r="D58" i="35"/>
  <c r="E58" i="35"/>
  <c r="F58" i="35"/>
  <c r="G58" i="35"/>
  <c r="H58" i="35"/>
  <c r="I58" i="35"/>
  <c r="J58" i="35"/>
  <c r="K58" i="35"/>
  <c r="L58" i="35"/>
  <c r="M58" i="35"/>
  <c r="N58" i="35"/>
  <c r="O58" i="35"/>
  <c r="P58" i="35"/>
  <c r="Q58" i="35"/>
  <c r="R58" i="35"/>
  <c r="S58" i="35"/>
  <c r="T58" i="35"/>
  <c r="U58" i="35"/>
  <c r="D59" i="35"/>
  <c r="E59" i="35"/>
  <c r="F59" i="35"/>
  <c r="G59" i="35"/>
  <c r="H59" i="35"/>
  <c r="I59" i="35"/>
  <c r="J59" i="35"/>
  <c r="K59" i="35"/>
  <c r="L59" i="35"/>
  <c r="M59" i="35"/>
  <c r="N59" i="35"/>
  <c r="O59" i="35"/>
  <c r="P59" i="35"/>
  <c r="Q59" i="35"/>
  <c r="R59" i="35"/>
  <c r="S59" i="35"/>
  <c r="T59" i="35"/>
  <c r="U59" i="35"/>
  <c r="D60" i="35"/>
  <c r="E60" i="35"/>
  <c r="F60" i="35"/>
  <c r="G60" i="35"/>
  <c r="H60" i="35"/>
  <c r="I60" i="35"/>
  <c r="J60" i="35"/>
  <c r="K60" i="35"/>
  <c r="L60" i="35"/>
  <c r="M60" i="35"/>
  <c r="N60" i="35"/>
  <c r="O60" i="35"/>
  <c r="P60" i="35"/>
  <c r="Q60" i="35"/>
  <c r="R60" i="35"/>
  <c r="S60" i="35"/>
  <c r="T60" i="35"/>
  <c r="U60" i="35"/>
  <c r="D61" i="35"/>
  <c r="E61" i="35"/>
  <c r="F61" i="35"/>
  <c r="G61" i="35"/>
  <c r="H61" i="35"/>
  <c r="I61" i="35"/>
  <c r="J61" i="35"/>
  <c r="K61" i="35"/>
  <c r="L61" i="35"/>
  <c r="M61" i="35"/>
  <c r="N61" i="35"/>
  <c r="O61" i="35"/>
  <c r="P61" i="35"/>
  <c r="Q61" i="35"/>
  <c r="R61" i="35"/>
  <c r="S61" i="35"/>
  <c r="T61" i="35"/>
  <c r="U61" i="35"/>
  <c r="D62" i="35"/>
  <c r="E62" i="35"/>
  <c r="F62" i="35"/>
  <c r="G62" i="35"/>
  <c r="H62" i="35"/>
  <c r="I62" i="35"/>
  <c r="J62" i="35"/>
  <c r="K62" i="35"/>
  <c r="L62" i="35"/>
  <c r="M62" i="35"/>
  <c r="N62" i="35"/>
  <c r="O62" i="35"/>
  <c r="P62" i="35"/>
  <c r="Q62" i="35"/>
  <c r="R62" i="35"/>
  <c r="S62" i="35"/>
  <c r="T62" i="35"/>
  <c r="U62" i="35"/>
  <c r="D63" i="35"/>
  <c r="E63" i="35"/>
  <c r="F63" i="35"/>
  <c r="G63" i="35"/>
  <c r="H63" i="35"/>
  <c r="I63" i="35"/>
  <c r="J63" i="35"/>
  <c r="K63" i="35"/>
  <c r="L63" i="35"/>
  <c r="M63" i="35"/>
  <c r="N63" i="35"/>
  <c r="O63" i="35"/>
  <c r="P63" i="35"/>
  <c r="Q63" i="35"/>
  <c r="R63" i="35"/>
  <c r="S63" i="35"/>
  <c r="T63" i="35"/>
  <c r="U63" i="35"/>
  <c r="D64" i="35"/>
  <c r="E64" i="35"/>
  <c r="F64" i="35"/>
  <c r="G64" i="35"/>
  <c r="H64" i="35"/>
  <c r="I64" i="35"/>
  <c r="J64" i="35"/>
  <c r="K64" i="35"/>
  <c r="L64" i="35"/>
  <c r="M64" i="35"/>
  <c r="N64" i="35"/>
  <c r="O64" i="35"/>
  <c r="P64" i="35"/>
  <c r="Q64" i="35"/>
  <c r="R64" i="35"/>
  <c r="S64" i="35"/>
  <c r="T64" i="35"/>
  <c r="U64" i="35"/>
  <c r="D67" i="35"/>
  <c r="E67" i="35"/>
  <c r="F67" i="35"/>
  <c r="G67" i="35"/>
  <c r="H67" i="35"/>
  <c r="I67" i="35"/>
  <c r="J67" i="35"/>
  <c r="K67" i="35"/>
  <c r="L67" i="35"/>
  <c r="M67" i="35"/>
  <c r="N67" i="35"/>
  <c r="O67" i="35"/>
  <c r="P67" i="35"/>
  <c r="Q67" i="35"/>
  <c r="R67" i="35"/>
  <c r="S67" i="35"/>
  <c r="T67" i="35"/>
  <c r="U67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61" i="35"/>
  <c r="C62" i="35"/>
  <c r="C63" i="35"/>
  <c r="C64" i="35"/>
  <c r="C67" i="35"/>
  <c r="C40" i="35"/>
  <c r="D34" i="35"/>
  <c r="E34" i="35"/>
  <c r="E65" i="35" s="1"/>
  <c r="F34" i="35"/>
  <c r="F65" i="35" s="1"/>
  <c r="G34" i="35"/>
  <c r="G65" i="35" s="1"/>
  <c r="H34" i="35"/>
  <c r="I34" i="35"/>
  <c r="J96" i="35" s="1"/>
  <c r="J34" i="35"/>
  <c r="J65" i="35" s="1"/>
  <c r="K34" i="35"/>
  <c r="K65" i="35" s="1"/>
  <c r="L34" i="35"/>
  <c r="M34" i="35"/>
  <c r="N96" i="35" s="1"/>
  <c r="N34" i="35"/>
  <c r="N65" i="35" s="1"/>
  <c r="O34" i="35"/>
  <c r="O65" i="35" s="1"/>
  <c r="P34" i="35"/>
  <c r="Q34" i="35"/>
  <c r="Q65" i="35" s="1"/>
  <c r="R34" i="35"/>
  <c r="R65" i="35" s="1"/>
  <c r="S34" i="35"/>
  <c r="S65" i="35" s="1"/>
  <c r="T34" i="35"/>
  <c r="U34" i="35"/>
  <c r="V96" i="35" s="1"/>
  <c r="V34" i="35"/>
  <c r="W34" i="35"/>
  <c r="X34" i="35"/>
  <c r="Y34" i="35"/>
  <c r="D35" i="35"/>
  <c r="D66" i="35" s="1"/>
  <c r="E35" i="35"/>
  <c r="F35" i="35"/>
  <c r="G35" i="35"/>
  <c r="H97" i="35" s="1"/>
  <c r="H35" i="35"/>
  <c r="H66" i="35" s="1"/>
  <c r="I35" i="35"/>
  <c r="J35" i="35"/>
  <c r="K35" i="35"/>
  <c r="L97" i="35" s="1"/>
  <c r="L35" i="35"/>
  <c r="L66" i="35" s="1"/>
  <c r="M35" i="35"/>
  <c r="N35" i="35"/>
  <c r="O35" i="35"/>
  <c r="P35" i="35"/>
  <c r="P66" i="35" s="1"/>
  <c r="Q35" i="35"/>
  <c r="R35" i="35"/>
  <c r="S35" i="35"/>
  <c r="T35" i="35"/>
  <c r="U35" i="35"/>
  <c r="V97" i="35" s="1"/>
  <c r="V35" i="35"/>
  <c r="W35" i="35"/>
  <c r="X35" i="35"/>
  <c r="Y35" i="35"/>
  <c r="T66" i="35" l="1"/>
  <c r="U97" i="35"/>
  <c r="P97" i="35"/>
  <c r="D97" i="9"/>
  <c r="AC35" i="9"/>
  <c r="AC66" i="9" s="1"/>
  <c r="W97" i="25"/>
  <c r="X97" i="36"/>
  <c r="W66" i="36"/>
  <c r="AB66" i="34"/>
  <c r="V55" i="24"/>
  <c r="U38" i="24"/>
  <c r="AA97" i="34"/>
  <c r="Z66" i="34"/>
  <c r="D97" i="25"/>
  <c r="AC35" i="25"/>
  <c r="AC66" i="25" s="1"/>
  <c r="Y66" i="9"/>
  <c r="Z97" i="9"/>
  <c r="T97" i="35"/>
  <c r="Z96" i="35"/>
  <c r="Y65" i="35"/>
  <c r="W97" i="35"/>
  <c r="V66" i="35"/>
  <c r="Y96" i="35"/>
  <c r="X65" i="35"/>
  <c r="U96" i="35"/>
  <c r="V97" i="36"/>
  <c r="U66" i="36"/>
  <c r="Z97" i="3"/>
  <c r="Y66" i="3"/>
  <c r="C66" i="3"/>
  <c r="AC35" i="3"/>
  <c r="AC66" i="3" s="1"/>
  <c r="U97" i="26"/>
  <c r="AC97" i="36"/>
  <c r="AB66" i="36"/>
  <c r="AC97" i="22"/>
  <c r="AC97" i="3"/>
  <c r="AB38" i="23"/>
  <c r="AC55" i="23"/>
  <c r="AC21" i="23"/>
  <c r="AC38" i="23" s="1"/>
  <c r="AB55" i="23"/>
  <c r="AB55" i="2"/>
  <c r="AA38" i="2"/>
  <c r="Y97" i="3"/>
  <c r="W97" i="36"/>
  <c r="Z97" i="34"/>
  <c r="Y66" i="34"/>
  <c r="U66" i="9"/>
  <c r="V97" i="9"/>
  <c r="Q97" i="9"/>
  <c r="Y97" i="35"/>
  <c r="X66" i="35"/>
  <c r="W66" i="35"/>
  <c r="X97" i="35"/>
  <c r="Z97" i="35"/>
  <c r="Y66" i="35"/>
  <c r="W65" i="35"/>
  <c r="X96" i="35"/>
  <c r="W97" i="9"/>
  <c r="V66" i="9"/>
  <c r="Z66" i="25"/>
  <c r="AA97" i="25"/>
  <c r="D97" i="26"/>
  <c r="AC35" i="26"/>
  <c r="AC66" i="26" s="1"/>
  <c r="Z66" i="3"/>
  <c r="AA97" i="3"/>
  <c r="AA66" i="35"/>
  <c r="AB97" i="35"/>
  <c r="AA97" i="35"/>
  <c r="AC21" i="19"/>
  <c r="AC38" i="19" s="1"/>
  <c r="AC21" i="28"/>
  <c r="AC38" i="28" s="1"/>
  <c r="AC21" i="24"/>
  <c r="AC38" i="24" s="1"/>
  <c r="AC21" i="29"/>
  <c r="AC38" i="29" s="1"/>
  <c r="AC55" i="8"/>
  <c r="W96" i="35"/>
  <c r="V65" i="35"/>
  <c r="V97" i="26"/>
  <c r="W66" i="3"/>
  <c r="X97" i="3"/>
  <c r="Y66" i="25"/>
  <c r="Z97" i="25"/>
  <c r="X66" i="9"/>
  <c r="Y97" i="9"/>
  <c r="AC35" i="36"/>
  <c r="AC66" i="36" s="1"/>
  <c r="AC97" i="25"/>
  <c r="AB66" i="25"/>
  <c r="AB97" i="25"/>
  <c r="AB97" i="34"/>
  <c r="AA66" i="34"/>
  <c r="AC55" i="19"/>
  <c r="AB38" i="19"/>
  <c r="X55" i="2"/>
  <c r="W38" i="2"/>
  <c r="AC21" i="2"/>
  <c r="AC38" i="2" s="1"/>
  <c r="V38" i="28"/>
  <c r="W55" i="28"/>
  <c r="AB38" i="29"/>
  <c r="AC55" i="29"/>
  <c r="U97" i="25"/>
  <c r="U55" i="19"/>
  <c r="AA55" i="2"/>
  <c r="AB22" i="10"/>
  <c r="Y97" i="26"/>
  <c r="X66" i="26"/>
  <c r="W97" i="3"/>
  <c r="D97" i="36"/>
  <c r="C66" i="36"/>
  <c r="S66" i="26"/>
  <c r="V66" i="25"/>
  <c r="W66" i="25"/>
  <c r="O97" i="25"/>
  <c r="S97" i="35"/>
  <c r="O97" i="35"/>
  <c r="K97" i="35"/>
  <c r="G97" i="35"/>
  <c r="P96" i="35"/>
  <c r="N97" i="35"/>
  <c r="F97" i="35"/>
  <c r="L96" i="35"/>
  <c r="R97" i="35"/>
  <c r="J97" i="35"/>
  <c r="Q96" i="35"/>
  <c r="M96" i="35"/>
  <c r="I96" i="35"/>
  <c r="E96" i="35"/>
  <c r="H96" i="35"/>
  <c r="T96" i="35"/>
  <c r="U65" i="35"/>
  <c r="M65" i="35"/>
  <c r="I97" i="35"/>
  <c r="K66" i="25"/>
  <c r="L97" i="25"/>
  <c r="R97" i="25"/>
  <c r="Q66" i="25"/>
  <c r="U66" i="3"/>
  <c r="S66" i="35"/>
  <c r="O66" i="35"/>
  <c r="K66" i="35"/>
  <c r="G66" i="35"/>
  <c r="T65" i="35"/>
  <c r="P65" i="35"/>
  <c r="L65" i="35"/>
  <c r="H65" i="35"/>
  <c r="D65" i="35"/>
  <c r="S96" i="35"/>
  <c r="O96" i="35"/>
  <c r="K96" i="35"/>
  <c r="G96" i="35"/>
  <c r="N97" i="36"/>
  <c r="M66" i="36"/>
  <c r="O97" i="36"/>
  <c r="N66" i="36"/>
  <c r="D97" i="22"/>
  <c r="C66" i="22"/>
  <c r="U97" i="3"/>
  <c r="N97" i="25"/>
  <c r="M66" i="25"/>
  <c r="E97" i="3"/>
  <c r="F97" i="3"/>
  <c r="E66" i="3"/>
  <c r="Q66" i="3"/>
  <c r="R97" i="3"/>
  <c r="I65" i="35"/>
  <c r="Q97" i="35"/>
  <c r="E97" i="35"/>
  <c r="V66" i="26"/>
  <c r="U66" i="26"/>
  <c r="G66" i="25"/>
  <c r="H97" i="25"/>
  <c r="H66" i="25"/>
  <c r="I97" i="25"/>
  <c r="R66" i="35"/>
  <c r="N66" i="35"/>
  <c r="J66" i="35"/>
  <c r="F66" i="35"/>
  <c r="R96" i="35"/>
  <c r="F96" i="35"/>
  <c r="O97" i="26"/>
  <c r="N66" i="26"/>
  <c r="J97" i="26"/>
  <c r="I66" i="26"/>
  <c r="R97" i="26"/>
  <c r="Q66" i="26"/>
  <c r="O66" i="25"/>
  <c r="P97" i="25"/>
  <c r="I97" i="26"/>
  <c r="H66" i="26"/>
  <c r="H97" i="26"/>
  <c r="G97" i="25"/>
  <c r="G97" i="9"/>
  <c r="F66" i="9"/>
  <c r="N66" i="9"/>
  <c r="O97" i="9"/>
  <c r="U66" i="25"/>
  <c r="N97" i="3"/>
  <c r="M66" i="3"/>
  <c r="M97" i="35"/>
  <c r="Q66" i="36"/>
  <c r="Q97" i="36"/>
  <c r="R97" i="36"/>
  <c r="N97" i="26"/>
  <c r="M66" i="26"/>
  <c r="U66" i="35"/>
  <c r="Q66" i="35"/>
  <c r="M66" i="35"/>
  <c r="I66" i="35"/>
  <c r="E66" i="35"/>
  <c r="S97" i="26"/>
  <c r="R66" i="26"/>
  <c r="Q97" i="26"/>
  <c r="K97" i="25"/>
  <c r="F97" i="9"/>
  <c r="G66" i="3"/>
  <c r="H97" i="3"/>
  <c r="K66" i="3"/>
  <c r="L97" i="3"/>
  <c r="O66" i="3"/>
  <c r="P97" i="3"/>
  <c r="S66" i="3"/>
  <c r="T97" i="3"/>
  <c r="S97" i="3"/>
  <c r="Q97" i="25"/>
  <c r="J97" i="25"/>
  <c r="I66" i="25"/>
  <c r="I66" i="3"/>
  <c r="J97" i="3"/>
  <c r="E71" i="34"/>
  <c r="F71" i="34"/>
  <c r="G71" i="34"/>
  <c r="H71" i="34"/>
  <c r="I71" i="34"/>
  <c r="J71" i="34"/>
  <c r="K71" i="34"/>
  <c r="L71" i="34"/>
  <c r="M71" i="34"/>
  <c r="N71" i="34"/>
  <c r="O71" i="34"/>
  <c r="P71" i="34"/>
  <c r="Q71" i="34"/>
  <c r="R71" i="34"/>
  <c r="S71" i="34"/>
  <c r="T71" i="34"/>
  <c r="U71" i="34"/>
  <c r="V71" i="34"/>
  <c r="W71" i="34"/>
  <c r="E72" i="34"/>
  <c r="F72" i="34"/>
  <c r="G72" i="34"/>
  <c r="H72" i="34"/>
  <c r="I72" i="34"/>
  <c r="J72" i="34"/>
  <c r="K72" i="34"/>
  <c r="L72" i="34"/>
  <c r="M72" i="34"/>
  <c r="N72" i="34"/>
  <c r="O72" i="34"/>
  <c r="P72" i="34"/>
  <c r="Q72" i="34"/>
  <c r="R72" i="34"/>
  <c r="S72" i="34"/>
  <c r="T72" i="34"/>
  <c r="U72" i="34"/>
  <c r="V72" i="34"/>
  <c r="E73" i="34"/>
  <c r="F73" i="34"/>
  <c r="G73" i="34"/>
  <c r="H73" i="34"/>
  <c r="I73" i="34"/>
  <c r="J73" i="34"/>
  <c r="K73" i="34"/>
  <c r="L73" i="34"/>
  <c r="M73" i="34"/>
  <c r="N73" i="34"/>
  <c r="O73" i="34"/>
  <c r="P73" i="34"/>
  <c r="Q73" i="34"/>
  <c r="R73" i="34"/>
  <c r="S73" i="34"/>
  <c r="T73" i="34"/>
  <c r="U73" i="34"/>
  <c r="V73" i="34"/>
  <c r="E74" i="34"/>
  <c r="F74" i="34"/>
  <c r="G74" i="34"/>
  <c r="H74" i="34"/>
  <c r="I74" i="34"/>
  <c r="J74" i="34"/>
  <c r="K74" i="34"/>
  <c r="L74" i="34"/>
  <c r="M74" i="34"/>
  <c r="N74" i="34"/>
  <c r="O74" i="34"/>
  <c r="P74" i="34"/>
  <c r="Q74" i="34"/>
  <c r="R74" i="34"/>
  <c r="S74" i="34"/>
  <c r="T74" i="34"/>
  <c r="U74" i="34"/>
  <c r="V74" i="34"/>
  <c r="E75" i="34"/>
  <c r="F75" i="34"/>
  <c r="G75" i="34"/>
  <c r="H75" i="34"/>
  <c r="I75" i="34"/>
  <c r="J75" i="34"/>
  <c r="K75" i="34"/>
  <c r="L75" i="34"/>
  <c r="M75" i="34"/>
  <c r="N75" i="34"/>
  <c r="O75" i="34"/>
  <c r="P75" i="34"/>
  <c r="Q75" i="34"/>
  <c r="R75" i="34"/>
  <c r="S75" i="34"/>
  <c r="T75" i="34"/>
  <c r="U75" i="34"/>
  <c r="V75" i="34"/>
  <c r="E76" i="34"/>
  <c r="F76" i="34"/>
  <c r="G76" i="34"/>
  <c r="H76" i="34"/>
  <c r="I76" i="34"/>
  <c r="J76" i="34"/>
  <c r="K76" i="34"/>
  <c r="L76" i="34"/>
  <c r="M76" i="34"/>
  <c r="N76" i="34"/>
  <c r="O76" i="34"/>
  <c r="P76" i="34"/>
  <c r="Q76" i="34"/>
  <c r="R76" i="34"/>
  <c r="S76" i="34"/>
  <c r="T76" i="34"/>
  <c r="U76" i="34"/>
  <c r="V76" i="34"/>
  <c r="E77" i="34"/>
  <c r="F77" i="34"/>
  <c r="G77" i="34"/>
  <c r="H77" i="34"/>
  <c r="I77" i="34"/>
  <c r="J77" i="34"/>
  <c r="K77" i="34"/>
  <c r="L77" i="34"/>
  <c r="M77" i="34"/>
  <c r="N77" i="34"/>
  <c r="O77" i="34"/>
  <c r="P77" i="34"/>
  <c r="Q77" i="34"/>
  <c r="R77" i="34"/>
  <c r="S77" i="34"/>
  <c r="T77" i="34"/>
  <c r="U77" i="34"/>
  <c r="V77" i="34"/>
  <c r="E78" i="34"/>
  <c r="F78" i="34"/>
  <c r="G78" i="34"/>
  <c r="H78" i="34"/>
  <c r="I78" i="34"/>
  <c r="J78" i="34"/>
  <c r="K78" i="34"/>
  <c r="L78" i="34"/>
  <c r="M78" i="34"/>
  <c r="N78" i="34"/>
  <c r="O78" i="34"/>
  <c r="P78" i="34"/>
  <c r="Q78" i="34"/>
  <c r="R78" i="34"/>
  <c r="S78" i="34"/>
  <c r="T78" i="34"/>
  <c r="U78" i="34"/>
  <c r="V78" i="34"/>
  <c r="E79" i="34"/>
  <c r="F79" i="34"/>
  <c r="G79" i="34"/>
  <c r="H79" i="34"/>
  <c r="I79" i="34"/>
  <c r="J79" i="34"/>
  <c r="K79" i="34"/>
  <c r="L79" i="34"/>
  <c r="M79" i="34"/>
  <c r="N79" i="34"/>
  <c r="O79" i="34"/>
  <c r="P79" i="34"/>
  <c r="Q79" i="34"/>
  <c r="R79" i="34"/>
  <c r="S79" i="34"/>
  <c r="T79" i="34"/>
  <c r="U79" i="34"/>
  <c r="V79" i="34"/>
  <c r="E80" i="34"/>
  <c r="F80" i="34"/>
  <c r="G80" i="34"/>
  <c r="H80" i="34"/>
  <c r="I80" i="34"/>
  <c r="J80" i="34"/>
  <c r="K80" i="34"/>
  <c r="L80" i="34"/>
  <c r="M80" i="34"/>
  <c r="N80" i="34"/>
  <c r="O80" i="34"/>
  <c r="P80" i="34"/>
  <c r="Q80" i="34"/>
  <c r="R80" i="34"/>
  <c r="S80" i="34"/>
  <c r="T80" i="34"/>
  <c r="U80" i="34"/>
  <c r="V80" i="34"/>
  <c r="E81" i="34"/>
  <c r="F81" i="34"/>
  <c r="G81" i="34"/>
  <c r="H81" i="34"/>
  <c r="I81" i="34"/>
  <c r="J81" i="34"/>
  <c r="K81" i="34"/>
  <c r="L81" i="34"/>
  <c r="M81" i="34"/>
  <c r="N81" i="34"/>
  <c r="O81" i="34"/>
  <c r="P81" i="34"/>
  <c r="Q81" i="34"/>
  <c r="R81" i="34"/>
  <c r="S81" i="34"/>
  <c r="T81" i="34"/>
  <c r="U81" i="34"/>
  <c r="V81" i="34"/>
  <c r="E82" i="34"/>
  <c r="F82" i="34"/>
  <c r="G82" i="34"/>
  <c r="H82" i="34"/>
  <c r="I82" i="34"/>
  <c r="J82" i="34"/>
  <c r="K82" i="34"/>
  <c r="L82" i="34"/>
  <c r="M82" i="34"/>
  <c r="N82" i="34"/>
  <c r="O82" i="34"/>
  <c r="P82" i="34"/>
  <c r="Q82" i="34"/>
  <c r="R82" i="34"/>
  <c r="S82" i="34"/>
  <c r="T82" i="34"/>
  <c r="U82" i="34"/>
  <c r="V82" i="34"/>
  <c r="E83" i="34"/>
  <c r="F83" i="34"/>
  <c r="G83" i="34"/>
  <c r="H83" i="34"/>
  <c r="I83" i="34"/>
  <c r="J83" i="34"/>
  <c r="K83" i="34"/>
  <c r="L83" i="34"/>
  <c r="M83" i="34"/>
  <c r="N83" i="34"/>
  <c r="O83" i="34"/>
  <c r="P83" i="34"/>
  <c r="Q83" i="34"/>
  <c r="R83" i="34"/>
  <c r="S83" i="34"/>
  <c r="T83" i="34"/>
  <c r="U83" i="34"/>
  <c r="V83" i="34"/>
  <c r="E84" i="34"/>
  <c r="F84" i="34"/>
  <c r="G84" i="34"/>
  <c r="H84" i="34"/>
  <c r="I84" i="34"/>
  <c r="J84" i="34"/>
  <c r="K84" i="34"/>
  <c r="L84" i="34"/>
  <c r="M84" i="34"/>
  <c r="N84" i="34"/>
  <c r="O84" i="34"/>
  <c r="P84" i="34"/>
  <c r="Q84" i="34"/>
  <c r="R84" i="34"/>
  <c r="S84" i="34"/>
  <c r="T84" i="34"/>
  <c r="U84" i="34"/>
  <c r="V84" i="34"/>
  <c r="E85" i="34"/>
  <c r="F85" i="34"/>
  <c r="G85" i="34"/>
  <c r="H85" i="34"/>
  <c r="I85" i="34"/>
  <c r="J85" i="34"/>
  <c r="K85" i="34"/>
  <c r="L85" i="34"/>
  <c r="M85" i="34"/>
  <c r="N85" i="34"/>
  <c r="O85" i="34"/>
  <c r="P85" i="34"/>
  <c r="Q85" i="34"/>
  <c r="R85" i="34"/>
  <c r="S85" i="34"/>
  <c r="T85" i="34"/>
  <c r="U85" i="34"/>
  <c r="V85" i="34"/>
  <c r="E86" i="34"/>
  <c r="F86" i="34"/>
  <c r="G86" i="34"/>
  <c r="H86" i="34"/>
  <c r="I86" i="34"/>
  <c r="J86" i="34"/>
  <c r="K86" i="34"/>
  <c r="L86" i="34"/>
  <c r="M86" i="34"/>
  <c r="N86" i="34"/>
  <c r="O86" i="34"/>
  <c r="P86" i="34"/>
  <c r="Q86" i="34"/>
  <c r="R86" i="34"/>
  <c r="S86" i="34"/>
  <c r="T86" i="34"/>
  <c r="U86" i="34"/>
  <c r="V86" i="34"/>
  <c r="E87" i="34"/>
  <c r="F87" i="34"/>
  <c r="G87" i="34"/>
  <c r="H87" i="34"/>
  <c r="I87" i="34"/>
  <c r="J87" i="34"/>
  <c r="K87" i="34"/>
  <c r="L87" i="34"/>
  <c r="M87" i="34"/>
  <c r="N87" i="34"/>
  <c r="O87" i="34"/>
  <c r="P87" i="34"/>
  <c r="Q87" i="34"/>
  <c r="R87" i="34"/>
  <c r="S87" i="34"/>
  <c r="T87" i="34"/>
  <c r="U87" i="34"/>
  <c r="V87" i="34"/>
  <c r="E88" i="34"/>
  <c r="F88" i="34"/>
  <c r="G88" i="34"/>
  <c r="H88" i="34"/>
  <c r="I88" i="34"/>
  <c r="J88" i="34"/>
  <c r="K88" i="34"/>
  <c r="L88" i="34"/>
  <c r="M88" i="34"/>
  <c r="N88" i="34"/>
  <c r="O88" i="34"/>
  <c r="P88" i="34"/>
  <c r="Q88" i="34"/>
  <c r="R88" i="34"/>
  <c r="S88" i="34"/>
  <c r="T88" i="34"/>
  <c r="U88" i="34"/>
  <c r="V88" i="34"/>
  <c r="E89" i="34"/>
  <c r="F89" i="34"/>
  <c r="G89" i="34"/>
  <c r="H89" i="34"/>
  <c r="I89" i="34"/>
  <c r="J89" i="34"/>
  <c r="K89" i="34"/>
  <c r="L89" i="34"/>
  <c r="M89" i="34"/>
  <c r="N89" i="34"/>
  <c r="O89" i="34"/>
  <c r="P89" i="34"/>
  <c r="Q89" i="34"/>
  <c r="R89" i="34"/>
  <c r="S89" i="34"/>
  <c r="T89" i="34"/>
  <c r="U89" i="34"/>
  <c r="V89" i="34"/>
  <c r="E90" i="34"/>
  <c r="F90" i="34"/>
  <c r="G90" i="34"/>
  <c r="H90" i="34"/>
  <c r="I90" i="34"/>
  <c r="J90" i="34"/>
  <c r="K90" i="34"/>
  <c r="L90" i="34"/>
  <c r="M90" i="34"/>
  <c r="N90" i="34"/>
  <c r="O90" i="34"/>
  <c r="P90" i="34"/>
  <c r="Q90" i="34"/>
  <c r="R90" i="34"/>
  <c r="S90" i="34"/>
  <c r="T90" i="34"/>
  <c r="U90" i="34"/>
  <c r="V90" i="34"/>
  <c r="E91" i="34"/>
  <c r="F91" i="34"/>
  <c r="G91" i="34"/>
  <c r="H91" i="34"/>
  <c r="I91" i="34"/>
  <c r="J91" i="34"/>
  <c r="K91" i="34"/>
  <c r="L91" i="34"/>
  <c r="M91" i="34"/>
  <c r="N91" i="34"/>
  <c r="O91" i="34"/>
  <c r="P91" i="34"/>
  <c r="Q91" i="34"/>
  <c r="R91" i="34"/>
  <c r="S91" i="34"/>
  <c r="T91" i="34"/>
  <c r="U91" i="34"/>
  <c r="V91" i="34"/>
  <c r="E92" i="34"/>
  <c r="F92" i="34"/>
  <c r="G92" i="34"/>
  <c r="H92" i="34"/>
  <c r="I92" i="34"/>
  <c r="J92" i="34"/>
  <c r="K92" i="34"/>
  <c r="L92" i="34"/>
  <c r="M92" i="34"/>
  <c r="N92" i="34"/>
  <c r="O92" i="34"/>
  <c r="P92" i="34"/>
  <c r="Q92" i="34"/>
  <c r="R92" i="34"/>
  <c r="S92" i="34"/>
  <c r="T92" i="34"/>
  <c r="U92" i="34"/>
  <c r="V92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R93" i="34"/>
  <c r="S93" i="34"/>
  <c r="T93" i="34"/>
  <c r="U93" i="34"/>
  <c r="V93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S94" i="34"/>
  <c r="T94" i="34"/>
  <c r="U94" i="34"/>
  <c r="V94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S95" i="34"/>
  <c r="T95" i="34"/>
  <c r="U95" i="34"/>
  <c r="V95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E97" i="34"/>
  <c r="F97" i="34"/>
  <c r="G97" i="34"/>
  <c r="H97" i="34"/>
  <c r="I97" i="34"/>
  <c r="J97" i="34"/>
  <c r="K97" i="34"/>
  <c r="L97" i="34"/>
  <c r="M97" i="34"/>
  <c r="N97" i="34"/>
  <c r="O97" i="34"/>
  <c r="P97" i="34"/>
  <c r="Q97" i="34"/>
  <c r="R97" i="34"/>
  <c r="S97" i="34"/>
  <c r="T97" i="34"/>
  <c r="U97" i="34"/>
  <c r="V97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R98" i="34"/>
  <c r="S98" i="34"/>
  <c r="T98" i="34"/>
  <c r="U98" i="34"/>
  <c r="V98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8" i="34"/>
  <c r="D71" i="34"/>
  <c r="D40" i="34"/>
  <c r="E40" i="34"/>
  <c r="F40" i="34"/>
  <c r="G40" i="34"/>
  <c r="H40" i="34"/>
  <c r="I40" i="34"/>
  <c r="J40" i="34"/>
  <c r="K40" i="34"/>
  <c r="L40" i="34"/>
  <c r="M40" i="34"/>
  <c r="N40" i="34"/>
  <c r="O40" i="34"/>
  <c r="P40" i="34"/>
  <c r="Q40" i="34"/>
  <c r="R40" i="34"/>
  <c r="S40" i="34"/>
  <c r="T40" i="34"/>
  <c r="U40" i="34"/>
  <c r="V40" i="34"/>
  <c r="W40" i="34"/>
  <c r="X40" i="34"/>
  <c r="D41" i="34"/>
  <c r="E41" i="34"/>
  <c r="F41" i="34"/>
  <c r="G41" i="34"/>
  <c r="H41" i="34"/>
  <c r="I41" i="34"/>
  <c r="J41" i="34"/>
  <c r="K41" i="34"/>
  <c r="L41" i="34"/>
  <c r="M41" i="34"/>
  <c r="N41" i="34"/>
  <c r="O41" i="34"/>
  <c r="P41" i="34"/>
  <c r="Q41" i="34"/>
  <c r="R41" i="34"/>
  <c r="S41" i="34"/>
  <c r="T41" i="34"/>
  <c r="U41" i="34"/>
  <c r="V41" i="34"/>
  <c r="W41" i="34"/>
  <c r="D42" i="34"/>
  <c r="E42" i="34"/>
  <c r="F42" i="34"/>
  <c r="G42" i="34"/>
  <c r="H42" i="34"/>
  <c r="I42" i="34"/>
  <c r="J42" i="34"/>
  <c r="K42" i="34"/>
  <c r="L42" i="34"/>
  <c r="M42" i="34"/>
  <c r="N42" i="34"/>
  <c r="O42" i="34"/>
  <c r="P42" i="34"/>
  <c r="Q42" i="34"/>
  <c r="R42" i="34"/>
  <c r="S42" i="34"/>
  <c r="T42" i="34"/>
  <c r="U42" i="34"/>
  <c r="V42" i="34"/>
  <c r="W42" i="34"/>
  <c r="D43" i="34"/>
  <c r="E43" i="34"/>
  <c r="F43" i="34"/>
  <c r="G43" i="34"/>
  <c r="H43" i="34"/>
  <c r="I43" i="34"/>
  <c r="J43" i="34"/>
  <c r="K43" i="34"/>
  <c r="L43" i="34"/>
  <c r="M43" i="34"/>
  <c r="N43" i="34"/>
  <c r="O43" i="34"/>
  <c r="P43" i="34"/>
  <c r="Q43" i="34"/>
  <c r="R43" i="34"/>
  <c r="S43" i="34"/>
  <c r="T43" i="34"/>
  <c r="U43" i="34"/>
  <c r="V43" i="34"/>
  <c r="W43" i="34"/>
  <c r="D44" i="34"/>
  <c r="E44" i="34"/>
  <c r="F44" i="34"/>
  <c r="G44" i="34"/>
  <c r="H44" i="34"/>
  <c r="I44" i="34"/>
  <c r="J44" i="34"/>
  <c r="K44" i="34"/>
  <c r="L44" i="34"/>
  <c r="M44" i="34"/>
  <c r="N44" i="34"/>
  <c r="O44" i="34"/>
  <c r="P44" i="34"/>
  <c r="Q44" i="34"/>
  <c r="R44" i="34"/>
  <c r="S44" i="34"/>
  <c r="T44" i="34"/>
  <c r="U44" i="34"/>
  <c r="V44" i="34"/>
  <c r="W44" i="34"/>
  <c r="D45" i="34"/>
  <c r="E45" i="34"/>
  <c r="F45" i="34"/>
  <c r="G45" i="34"/>
  <c r="H45" i="34"/>
  <c r="I45" i="34"/>
  <c r="J45" i="34"/>
  <c r="K45" i="34"/>
  <c r="L45" i="34"/>
  <c r="M45" i="34"/>
  <c r="N45" i="34"/>
  <c r="O45" i="34"/>
  <c r="P45" i="34"/>
  <c r="Q45" i="34"/>
  <c r="R45" i="34"/>
  <c r="S45" i="34"/>
  <c r="T45" i="34"/>
  <c r="U45" i="34"/>
  <c r="V45" i="34"/>
  <c r="W45" i="34"/>
  <c r="D46" i="34"/>
  <c r="E46" i="34"/>
  <c r="F46" i="34"/>
  <c r="G46" i="34"/>
  <c r="H46" i="34"/>
  <c r="I46" i="34"/>
  <c r="J46" i="34"/>
  <c r="K46" i="34"/>
  <c r="L46" i="34"/>
  <c r="M46" i="34"/>
  <c r="N46" i="34"/>
  <c r="O46" i="34"/>
  <c r="P46" i="34"/>
  <c r="Q46" i="34"/>
  <c r="R46" i="34"/>
  <c r="S46" i="34"/>
  <c r="T46" i="34"/>
  <c r="U46" i="34"/>
  <c r="V46" i="34"/>
  <c r="W46" i="34"/>
  <c r="D47" i="34"/>
  <c r="E47" i="34"/>
  <c r="F47" i="34"/>
  <c r="G47" i="34"/>
  <c r="H47" i="34"/>
  <c r="I47" i="34"/>
  <c r="J47" i="34"/>
  <c r="K47" i="34"/>
  <c r="L47" i="34"/>
  <c r="M47" i="34"/>
  <c r="N47" i="34"/>
  <c r="O47" i="34"/>
  <c r="P47" i="34"/>
  <c r="Q47" i="34"/>
  <c r="R47" i="34"/>
  <c r="S47" i="34"/>
  <c r="T47" i="34"/>
  <c r="U47" i="34"/>
  <c r="V47" i="34"/>
  <c r="W47" i="34"/>
  <c r="D48" i="34"/>
  <c r="E48" i="34"/>
  <c r="F48" i="34"/>
  <c r="G48" i="34"/>
  <c r="H48" i="34"/>
  <c r="I48" i="34"/>
  <c r="J48" i="34"/>
  <c r="K48" i="34"/>
  <c r="L48" i="34"/>
  <c r="M48" i="34"/>
  <c r="N48" i="34"/>
  <c r="O48" i="34"/>
  <c r="P48" i="34"/>
  <c r="Q48" i="34"/>
  <c r="R48" i="34"/>
  <c r="S48" i="34"/>
  <c r="T48" i="34"/>
  <c r="U48" i="34"/>
  <c r="V48" i="34"/>
  <c r="W48" i="34"/>
  <c r="D49" i="34"/>
  <c r="E49" i="34"/>
  <c r="F49" i="34"/>
  <c r="G49" i="34"/>
  <c r="H49" i="34"/>
  <c r="I49" i="34"/>
  <c r="J49" i="34"/>
  <c r="K49" i="34"/>
  <c r="L49" i="34"/>
  <c r="M49" i="34"/>
  <c r="N49" i="34"/>
  <c r="O49" i="34"/>
  <c r="P49" i="34"/>
  <c r="Q49" i="34"/>
  <c r="R49" i="34"/>
  <c r="S49" i="34"/>
  <c r="T49" i="34"/>
  <c r="U49" i="34"/>
  <c r="V49" i="34"/>
  <c r="W49" i="34"/>
  <c r="D50" i="34"/>
  <c r="E50" i="34"/>
  <c r="F50" i="34"/>
  <c r="G50" i="34"/>
  <c r="H50" i="34"/>
  <c r="I50" i="34"/>
  <c r="J50" i="34"/>
  <c r="K50" i="34"/>
  <c r="L50" i="34"/>
  <c r="M50" i="34"/>
  <c r="N50" i="34"/>
  <c r="O50" i="34"/>
  <c r="P50" i="34"/>
  <c r="Q50" i="34"/>
  <c r="R50" i="34"/>
  <c r="S50" i="34"/>
  <c r="T50" i="34"/>
  <c r="U50" i="34"/>
  <c r="V50" i="34"/>
  <c r="W50" i="34"/>
  <c r="D51" i="34"/>
  <c r="E51" i="34"/>
  <c r="F51" i="34"/>
  <c r="G51" i="34"/>
  <c r="H51" i="34"/>
  <c r="I51" i="34"/>
  <c r="J51" i="34"/>
  <c r="K51" i="34"/>
  <c r="L51" i="34"/>
  <c r="M51" i="34"/>
  <c r="N51" i="34"/>
  <c r="O51" i="34"/>
  <c r="P51" i="34"/>
  <c r="Q51" i="34"/>
  <c r="R51" i="34"/>
  <c r="S51" i="34"/>
  <c r="T51" i="34"/>
  <c r="U51" i="34"/>
  <c r="V51" i="34"/>
  <c r="W51" i="34"/>
  <c r="D52" i="34"/>
  <c r="E52" i="34"/>
  <c r="F52" i="34"/>
  <c r="G52" i="34"/>
  <c r="H52" i="34"/>
  <c r="I52" i="34"/>
  <c r="J52" i="34"/>
  <c r="K52" i="34"/>
  <c r="L52" i="34"/>
  <c r="M52" i="34"/>
  <c r="N52" i="34"/>
  <c r="O52" i="34"/>
  <c r="P52" i="34"/>
  <c r="Q52" i="34"/>
  <c r="R52" i="34"/>
  <c r="S52" i="34"/>
  <c r="T52" i="34"/>
  <c r="U52" i="34"/>
  <c r="V52" i="34"/>
  <c r="W52" i="34"/>
  <c r="D53" i="34"/>
  <c r="E53" i="34"/>
  <c r="F53" i="34"/>
  <c r="G53" i="34"/>
  <c r="H53" i="34"/>
  <c r="I53" i="34"/>
  <c r="J53" i="34"/>
  <c r="K53" i="34"/>
  <c r="L53" i="34"/>
  <c r="M53" i="34"/>
  <c r="N53" i="34"/>
  <c r="O53" i="34"/>
  <c r="P53" i="34"/>
  <c r="Q53" i="34"/>
  <c r="R53" i="34"/>
  <c r="S53" i="34"/>
  <c r="T53" i="34"/>
  <c r="U53" i="34"/>
  <c r="V53" i="34"/>
  <c r="W53" i="34"/>
  <c r="D54" i="34"/>
  <c r="E54" i="34"/>
  <c r="F54" i="34"/>
  <c r="G54" i="34"/>
  <c r="H54" i="34"/>
  <c r="I54" i="34"/>
  <c r="J54" i="34"/>
  <c r="K54" i="34"/>
  <c r="L54" i="34"/>
  <c r="M54" i="34"/>
  <c r="N54" i="34"/>
  <c r="O54" i="34"/>
  <c r="P54" i="34"/>
  <c r="Q54" i="34"/>
  <c r="R54" i="34"/>
  <c r="S54" i="34"/>
  <c r="T54" i="34"/>
  <c r="U54" i="34"/>
  <c r="V54" i="34"/>
  <c r="W54" i="34"/>
  <c r="D55" i="34"/>
  <c r="E55" i="34"/>
  <c r="F55" i="34"/>
  <c r="G55" i="34"/>
  <c r="H55" i="34"/>
  <c r="I55" i="34"/>
  <c r="J55" i="34"/>
  <c r="K55" i="34"/>
  <c r="L55" i="34"/>
  <c r="M55" i="34"/>
  <c r="N55" i="34"/>
  <c r="O55" i="34"/>
  <c r="P55" i="34"/>
  <c r="Q55" i="34"/>
  <c r="R55" i="34"/>
  <c r="S55" i="34"/>
  <c r="T55" i="34"/>
  <c r="U55" i="34"/>
  <c r="V55" i="34"/>
  <c r="W55" i="34"/>
  <c r="D56" i="34"/>
  <c r="E56" i="34"/>
  <c r="F56" i="34"/>
  <c r="G56" i="34"/>
  <c r="H56" i="34"/>
  <c r="I56" i="34"/>
  <c r="J56" i="34"/>
  <c r="K56" i="34"/>
  <c r="L56" i="34"/>
  <c r="M56" i="34"/>
  <c r="N56" i="34"/>
  <c r="O56" i="34"/>
  <c r="P56" i="34"/>
  <c r="Q56" i="34"/>
  <c r="R56" i="34"/>
  <c r="S56" i="34"/>
  <c r="T56" i="34"/>
  <c r="U56" i="34"/>
  <c r="V56" i="34"/>
  <c r="W56" i="34"/>
  <c r="D57" i="34"/>
  <c r="E57" i="34"/>
  <c r="F57" i="34"/>
  <c r="G57" i="34"/>
  <c r="H57" i="34"/>
  <c r="I57" i="34"/>
  <c r="J57" i="34"/>
  <c r="K57" i="34"/>
  <c r="L57" i="34"/>
  <c r="M57" i="34"/>
  <c r="N57" i="34"/>
  <c r="O57" i="34"/>
  <c r="P57" i="34"/>
  <c r="Q57" i="34"/>
  <c r="R57" i="34"/>
  <c r="S57" i="34"/>
  <c r="T57" i="34"/>
  <c r="U57" i="34"/>
  <c r="V57" i="34"/>
  <c r="W57" i="34"/>
  <c r="D58" i="34"/>
  <c r="E58" i="34"/>
  <c r="F58" i="34"/>
  <c r="G58" i="34"/>
  <c r="H58" i="34"/>
  <c r="I58" i="34"/>
  <c r="J58" i="34"/>
  <c r="K58" i="34"/>
  <c r="L58" i="34"/>
  <c r="M58" i="34"/>
  <c r="N58" i="34"/>
  <c r="O58" i="34"/>
  <c r="P58" i="34"/>
  <c r="Q58" i="34"/>
  <c r="R58" i="34"/>
  <c r="S58" i="34"/>
  <c r="T58" i="34"/>
  <c r="U58" i="34"/>
  <c r="V58" i="34"/>
  <c r="W58" i="34"/>
  <c r="D59" i="34"/>
  <c r="E59" i="34"/>
  <c r="F59" i="34"/>
  <c r="G59" i="34"/>
  <c r="H59" i="34"/>
  <c r="I59" i="34"/>
  <c r="J59" i="34"/>
  <c r="K59" i="34"/>
  <c r="L59" i="34"/>
  <c r="M59" i="34"/>
  <c r="N59" i="34"/>
  <c r="O59" i="34"/>
  <c r="P59" i="34"/>
  <c r="Q59" i="34"/>
  <c r="R59" i="34"/>
  <c r="S59" i="34"/>
  <c r="T59" i="34"/>
  <c r="U59" i="34"/>
  <c r="V59" i="34"/>
  <c r="W59" i="34"/>
  <c r="D60" i="34"/>
  <c r="E60" i="34"/>
  <c r="F60" i="34"/>
  <c r="G60" i="34"/>
  <c r="H60" i="34"/>
  <c r="I60" i="34"/>
  <c r="J60" i="34"/>
  <c r="K60" i="34"/>
  <c r="L60" i="34"/>
  <c r="M60" i="34"/>
  <c r="N60" i="34"/>
  <c r="O60" i="34"/>
  <c r="P60" i="34"/>
  <c r="Q60" i="34"/>
  <c r="R60" i="34"/>
  <c r="S60" i="34"/>
  <c r="T60" i="34"/>
  <c r="U60" i="34"/>
  <c r="V60" i="34"/>
  <c r="W60" i="34"/>
  <c r="D61" i="34"/>
  <c r="E61" i="34"/>
  <c r="F61" i="34"/>
  <c r="G61" i="34"/>
  <c r="H61" i="34"/>
  <c r="I61" i="34"/>
  <c r="J61" i="34"/>
  <c r="K61" i="34"/>
  <c r="L61" i="34"/>
  <c r="M61" i="34"/>
  <c r="N61" i="34"/>
  <c r="O61" i="34"/>
  <c r="P61" i="34"/>
  <c r="Q61" i="34"/>
  <c r="R61" i="34"/>
  <c r="S61" i="34"/>
  <c r="T61" i="34"/>
  <c r="U61" i="34"/>
  <c r="V61" i="34"/>
  <c r="W61" i="34"/>
  <c r="D62" i="34"/>
  <c r="E62" i="34"/>
  <c r="F62" i="34"/>
  <c r="G62" i="34"/>
  <c r="H62" i="34"/>
  <c r="I62" i="34"/>
  <c r="J62" i="34"/>
  <c r="K62" i="34"/>
  <c r="L62" i="34"/>
  <c r="M62" i="34"/>
  <c r="N62" i="34"/>
  <c r="O62" i="34"/>
  <c r="P62" i="34"/>
  <c r="Q62" i="34"/>
  <c r="R62" i="34"/>
  <c r="S62" i="34"/>
  <c r="T62" i="34"/>
  <c r="U62" i="34"/>
  <c r="V62" i="34"/>
  <c r="W62" i="34"/>
  <c r="D63" i="34"/>
  <c r="E63" i="34"/>
  <c r="F63" i="34"/>
  <c r="G63" i="34"/>
  <c r="H63" i="34"/>
  <c r="I63" i="34"/>
  <c r="J63" i="34"/>
  <c r="K63" i="34"/>
  <c r="L63" i="34"/>
  <c r="M63" i="34"/>
  <c r="N63" i="34"/>
  <c r="O63" i="34"/>
  <c r="P63" i="34"/>
  <c r="Q63" i="34"/>
  <c r="R63" i="34"/>
  <c r="S63" i="34"/>
  <c r="T63" i="34"/>
  <c r="U63" i="34"/>
  <c r="V63" i="34"/>
  <c r="W63" i="34"/>
  <c r="D64" i="34"/>
  <c r="E64" i="34"/>
  <c r="F64" i="34"/>
  <c r="G64" i="34"/>
  <c r="H64" i="34"/>
  <c r="I64" i="34"/>
  <c r="J64" i="34"/>
  <c r="K64" i="34"/>
  <c r="L64" i="34"/>
  <c r="M64" i="34"/>
  <c r="N64" i="34"/>
  <c r="O64" i="34"/>
  <c r="P64" i="34"/>
  <c r="Q64" i="34"/>
  <c r="R64" i="34"/>
  <c r="S64" i="34"/>
  <c r="T64" i="34"/>
  <c r="U64" i="34"/>
  <c r="V64" i="34"/>
  <c r="W64" i="34"/>
  <c r="D65" i="34"/>
  <c r="E65" i="34"/>
  <c r="F65" i="34"/>
  <c r="G65" i="34"/>
  <c r="H65" i="34"/>
  <c r="I65" i="34"/>
  <c r="J65" i="34"/>
  <c r="K65" i="34"/>
  <c r="L65" i="34"/>
  <c r="M65" i="34"/>
  <c r="N65" i="34"/>
  <c r="O65" i="34"/>
  <c r="P65" i="34"/>
  <c r="Q65" i="34"/>
  <c r="R65" i="34"/>
  <c r="S65" i="34"/>
  <c r="T65" i="34"/>
  <c r="U65" i="34"/>
  <c r="V65" i="34"/>
  <c r="W65" i="34"/>
  <c r="D66" i="34"/>
  <c r="E66" i="34"/>
  <c r="F66" i="34"/>
  <c r="G66" i="34"/>
  <c r="H66" i="34"/>
  <c r="I66" i="34"/>
  <c r="J66" i="34"/>
  <c r="K66" i="34"/>
  <c r="L66" i="34"/>
  <c r="M66" i="34"/>
  <c r="N66" i="34"/>
  <c r="O66" i="34"/>
  <c r="P66" i="34"/>
  <c r="Q66" i="34"/>
  <c r="R66" i="34"/>
  <c r="S66" i="34"/>
  <c r="T66" i="34"/>
  <c r="U66" i="34"/>
  <c r="V66" i="34"/>
  <c r="W66" i="34"/>
  <c r="D67" i="34"/>
  <c r="E67" i="34"/>
  <c r="F67" i="34"/>
  <c r="G67" i="34"/>
  <c r="H67" i="34"/>
  <c r="I67" i="34"/>
  <c r="J67" i="34"/>
  <c r="K67" i="34"/>
  <c r="L67" i="34"/>
  <c r="M67" i="34"/>
  <c r="N67" i="34"/>
  <c r="O67" i="34"/>
  <c r="P67" i="34"/>
  <c r="Q67" i="34"/>
  <c r="R67" i="34"/>
  <c r="S67" i="34"/>
  <c r="T67" i="34"/>
  <c r="U67" i="34"/>
  <c r="V67" i="34"/>
  <c r="W67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7" i="34"/>
  <c r="C40" i="34"/>
  <c r="C35" i="34"/>
  <c r="AC35" i="34" s="1"/>
  <c r="AC66" i="34" s="1"/>
  <c r="I43" i="31"/>
  <c r="J43" i="31"/>
  <c r="K43" i="31"/>
  <c r="L43" i="31"/>
  <c r="M43" i="31"/>
  <c r="N43" i="31"/>
  <c r="O43" i="31"/>
  <c r="P43" i="31"/>
  <c r="Q43" i="31"/>
  <c r="R43" i="31"/>
  <c r="S43" i="31"/>
  <c r="T43" i="31"/>
  <c r="U43" i="31"/>
  <c r="V43" i="31"/>
  <c r="I44" i="31"/>
  <c r="J44" i="31"/>
  <c r="K44" i="31"/>
  <c r="L44" i="31"/>
  <c r="M44" i="31"/>
  <c r="N44" i="31"/>
  <c r="O44" i="31"/>
  <c r="P44" i="31"/>
  <c r="Q44" i="31"/>
  <c r="R44" i="31"/>
  <c r="S44" i="31"/>
  <c r="T44" i="31"/>
  <c r="U44" i="31"/>
  <c r="I45" i="31"/>
  <c r="J45" i="31"/>
  <c r="K45" i="31"/>
  <c r="L45" i="31"/>
  <c r="M45" i="31"/>
  <c r="N45" i="31"/>
  <c r="O45" i="31"/>
  <c r="P45" i="31"/>
  <c r="Q45" i="31"/>
  <c r="R45" i="31"/>
  <c r="S45" i="31"/>
  <c r="T45" i="31"/>
  <c r="U45" i="31"/>
  <c r="I46" i="31"/>
  <c r="J46" i="31"/>
  <c r="K46" i="31"/>
  <c r="L46" i="31"/>
  <c r="M46" i="31"/>
  <c r="N46" i="31"/>
  <c r="O46" i="31"/>
  <c r="P46" i="31"/>
  <c r="Q46" i="31"/>
  <c r="R46" i="31"/>
  <c r="S46" i="31"/>
  <c r="T46" i="31"/>
  <c r="U46" i="31"/>
  <c r="I48" i="31"/>
  <c r="J48" i="31"/>
  <c r="K48" i="31"/>
  <c r="L48" i="31"/>
  <c r="M48" i="31"/>
  <c r="N48" i="31"/>
  <c r="O48" i="31"/>
  <c r="P48" i="31"/>
  <c r="Q48" i="31"/>
  <c r="R48" i="31"/>
  <c r="S48" i="31"/>
  <c r="T48" i="31"/>
  <c r="U48" i="31"/>
  <c r="I49" i="31"/>
  <c r="J49" i="31"/>
  <c r="K49" i="31"/>
  <c r="L49" i="31"/>
  <c r="M49" i="31"/>
  <c r="N49" i="31"/>
  <c r="O49" i="31"/>
  <c r="P49" i="31"/>
  <c r="Q49" i="31"/>
  <c r="R49" i="31"/>
  <c r="S49" i="31"/>
  <c r="T49" i="31"/>
  <c r="U49" i="31"/>
  <c r="I50" i="31"/>
  <c r="J50" i="31"/>
  <c r="K50" i="31"/>
  <c r="L50" i="31"/>
  <c r="M50" i="31"/>
  <c r="N50" i="31"/>
  <c r="O50" i="31"/>
  <c r="P50" i="31"/>
  <c r="Q50" i="31"/>
  <c r="R50" i="31"/>
  <c r="S50" i="31"/>
  <c r="T50" i="31"/>
  <c r="U50" i="31"/>
  <c r="I51" i="31"/>
  <c r="J51" i="31"/>
  <c r="K51" i="31"/>
  <c r="L51" i="31"/>
  <c r="M51" i="31"/>
  <c r="N51" i="31"/>
  <c r="O51" i="31"/>
  <c r="P51" i="31"/>
  <c r="Q51" i="31"/>
  <c r="R51" i="31"/>
  <c r="S51" i="31"/>
  <c r="T51" i="31"/>
  <c r="U51" i="31"/>
  <c r="I52" i="31"/>
  <c r="J52" i="31"/>
  <c r="K52" i="31"/>
  <c r="L52" i="31"/>
  <c r="M52" i="31"/>
  <c r="N52" i="31"/>
  <c r="O52" i="31"/>
  <c r="P52" i="31"/>
  <c r="Q52" i="31"/>
  <c r="R52" i="31"/>
  <c r="S52" i="31"/>
  <c r="T52" i="31"/>
  <c r="U52" i="31"/>
  <c r="I53" i="31"/>
  <c r="J53" i="31"/>
  <c r="K53" i="31"/>
  <c r="L53" i="31"/>
  <c r="M53" i="31"/>
  <c r="N53" i="31"/>
  <c r="O53" i="31"/>
  <c r="P53" i="31"/>
  <c r="Q53" i="31"/>
  <c r="R53" i="31"/>
  <c r="S53" i="31"/>
  <c r="T53" i="31"/>
  <c r="U53" i="31"/>
  <c r="I56" i="31"/>
  <c r="J56" i="31"/>
  <c r="K56" i="31"/>
  <c r="L56" i="31"/>
  <c r="M56" i="31"/>
  <c r="N56" i="31"/>
  <c r="O56" i="31"/>
  <c r="P56" i="31"/>
  <c r="Q56" i="31"/>
  <c r="R56" i="31"/>
  <c r="S56" i="31"/>
  <c r="T56" i="31"/>
  <c r="U56" i="31"/>
  <c r="E43" i="31"/>
  <c r="F43" i="31"/>
  <c r="G43" i="31"/>
  <c r="H43" i="31"/>
  <c r="E44" i="31"/>
  <c r="F44" i="31"/>
  <c r="G44" i="31"/>
  <c r="H44" i="31"/>
  <c r="E45" i="31"/>
  <c r="F45" i="31"/>
  <c r="G45" i="31"/>
  <c r="H45" i="31"/>
  <c r="E46" i="31"/>
  <c r="F46" i="31"/>
  <c r="G46" i="31"/>
  <c r="H46" i="31"/>
  <c r="E48" i="31"/>
  <c r="F48" i="31"/>
  <c r="G48" i="31"/>
  <c r="H48" i="31"/>
  <c r="E49" i="31"/>
  <c r="F49" i="31"/>
  <c r="G49" i="31"/>
  <c r="H49" i="31"/>
  <c r="E50" i="31"/>
  <c r="F50" i="31"/>
  <c r="G50" i="31"/>
  <c r="H50" i="31"/>
  <c r="E51" i="31"/>
  <c r="F51" i="31"/>
  <c r="G51" i="31"/>
  <c r="H51" i="31"/>
  <c r="E52" i="31"/>
  <c r="F52" i="31"/>
  <c r="G52" i="31"/>
  <c r="H52" i="31"/>
  <c r="E53" i="31"/>
  <c r="F53" i="31"/>
  <c r="G53" i="31"/>
  <c r="H53" i="31"/>
  <c r="E56" i="31"/>
  <c r="F56" i="31"/>
  <c r="G56" i="31"/>
  <c r="H56" i="31"/>
  <c r="D44" i="31"/>
  <c r="D45" i="31"/>
  <c r="D46" i="31"/>
  <c r="D48" i="31"/>
  <c r="D49" i="31"/>
  <c r="D50" i="31"/>
  <c r="D51" i="31"/>
  <c r="D52" i="31"/>
  <c r="D53" i="31"/>
  <c r="D56" i="31"/>
  <c r="D43" i="31"/>
  <c r="D43" i="30"/>
  <c r="D26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Q26" i="31"/>
  <c r="R26" i="31"/>
  <c r="S26" i="31"/>
  <c r="T26" i="31"/>
  <c r="U26" i="31"/>
  <c r="V26" i="31"/>
  <c r="W26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U27" i="31"/>
  <c r="V27" i="31"/>
  <c r="D28" i="31"/>
  <c r="E28" i="31"/>
  <c r="F28" i="31"/>
  <c r="G28" i="31"/>
  <c r="H28" i="31"/>
  <c r="I28" i="31"/>
  <c r="J28" i="31"/>
  <c r="K28" i="31"/>
  <c r="L28" i="31"/>
  <c r="M28" i="31"/>
  <c r="N28" i="31"/>
  <c r="O28" i="31"/>
  <c r="P28" i="31"/>
  <c r="Q28" i="31"/>
  <c r="R28" i="31"/>
  <c r="S28" i="31"/>
  <c r="T28" i="31"/>
  <c r="U28" i="31"/>
  <c r="V28" i="31"/>
  <c r="D29" i="31"/>
  <c r="E29" i="31"/>
  <c r="F29" i="31"/>
  <c r="G29" i="31"/>
  <c r="H29" i="31"/>
  <c r="I29" i="31"/>
  <c r="J29" i="31"/>
  <c r="K29" i="31"/>
  <c r="L29" i="31"/>
  <c r="M29" i="31"/>
  <c r="N29" i="31"/>
  <c r="O29" i="31"/>
  <c r="P29" i="31"/>
  <c r="Q29" i="31"/>
  <c r="R29" i="31"/>
  <c r="S29" i="31"/>
  <c r="T29" i="31"/>
  <c r="U29" i="31"/>
  <c r="V29" i="31"/>
  <c r="D31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Q31" i="31"/>
  <c r="R31" i="31"/>
  <c r="S31" i="31"/>
  <c r="T31" i="31"/>
  <c r="U31" i="31"/>
  <c r="V31" i="31"/>
  <c r="D32" i="31"/>
  <c r="E32" i="31"/>
  <c r="F32" i="31"/>
  <c r="G32" i="31"/>
  <c r="H32" i="31"/>
  <c r="I32" i="31"/>
  <c r="J32" i="31"/>
  <c r="K32" i="31"/>
  <c r="L32" i="31"/>
  <c r="M32" i="31"/>
  <c r="N32" i="31"/>
  <c r="O32" i="31"/>
  <c r="P32" i="31"/>
  <c r="Q32" i="31"/>
  <c r="R32" i="31"/>
  <c r="S32" i="31"/>
  <c r="T32" i="31"/>
  <c r="U32" i="31"/>
  <c r="V32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P33" i="31"/>
  <c r="Q33" i="31"/>
  <c r="R33" i="31"/>
  <c r="S33" i="31"/>
  <c r="T33" i="31"/>
  <c r="U33" i="31"/>
  <c r="V33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P34" i="31"/>
  <c r="Q34" i="31"/>
  <c r="R34" i="31"/>
  <c r="S34" i="31"/>
  <c r="T34" i="31"/>
  <c r="U34" i="31"/>
  <c r="V34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P35" i="31"/>
  <c r="Q35" i="31"/>
  <c r="R35" i="31"/>
  <c r="S35" i="31"/>
  <c r="T35" i="31"/>
  <c r="U35" i="31"/>
  <c r="V35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Q36" i="31"/>
  <c r="R36" i="31"/>
  <c r="S36" i="31"/>
  <c r="T36" i="31"/>
  <c r="U36" i="31"/>
  <c r="V36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C27" i="31"/>
  <c r="C28" i="31"/>
  <c r="C29" i="31"/>
  <c r="C31" i="31"/>
  <c r="C32" i="31"/>
  <c r="C33" i="31"/>
  <c r="C34" i="31"/>
  <c r="C35" i="31"/>
  <c r="C36" i="31"/>
  <c r="C39" i="31"/>
  <c r="C26" i="31"/>
  <c r="F30" i="31"/>
  <c r="G30" i="31"/>
  <c r="I47" i="31"/>
  <c r="K47" i="31"/>
  <c r="M47" i="31"/>
  <c r="O47" i="31"/>
  <c r="P30" i="31"/>
  <c r="S47" i="31"/>
  <c r="T30" i="31"/>
  <c r="D47" i="31"/>
  <c r="D37" i="31"/>
  <c r="F54" i="31"/>
  <c r="G38" i="31"/>
  <c r="H37" i="31"/>
  <c r="J54" i="31"/>
  <c r="K37" i="31"/>
  <c r="L37" i="31"/>
  <c r="N54" i="31"/>
  <c r="P37" i="31"/>
  <c r="R54" i="31"/>
  <c r="S37" i="31"/>
  <c r="T37" i="31"/>
  <c r="F55" i="31"/>
  <c r="I38" i="31"/>
  <c r="Q38" i="31"/>
  <c r="E43" i="30"/>
  <c r="F43" i="30"/>
  <c r="G43" i="30"/>
  <c r="H43" i="30"/>
  <c r="I43" i="30"/>
  <c r="J43" i="30"/>
  <c r="K43" i="30"/>
  <c r="L43" i="30"/>
  <c r="M43" i="30"/>
  <c r="N43" i="30"/>
  <c r="O43" i="30"/>
  <c r="P43" i="30"/>
  <c r="Q43" i="30"/>
  <c r="R43" i="30"/>
  <c r="S43" i="30"/>
  <c r="T43" i="30"/>
  <c r="U43" i="30"/>
  <c r="V43" i="30"/>
  <c r="W43" i="30"/>
  <c r="E44" i="30"/>
  <c r="F44" i="30"/>
  <c r="G44" i="30"/>
  <c r="H44" i="30"/>
  <c r="I44" i="30"/>
  <c r="J44" i="30"/>
  <c r="K44" i="30"/>
  <c r="L44" i="30"/>
  <c r="M44" i="30"/>
  <c r="N44" i="30"/>
  <c r="O44" i="30"/>
  <c r="P44" i="30"/>
  <c r="Q44" i="30"/>
  <c r="R44" i="30"/>
  <c r="S44" i="30"/>
  <c r="T44" i="30"/>
  <c r="U44" i="30"/>
  <c r="V44" i="30"/>
  <c r="E45" i="30"/>
  <c r="F45" i="30"/>
  <c r="G45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E46" i="30"/>
  <c r="F46" i="30"/>
  <c r="G46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E48" i="30"/>
  <c r="F48" i="30"/>
  <c r="G48" i="30"/>
  <c r="H48" i="30"/>
  <c r="I48" i="30"/>
  <c r="J48" i="30"/>
  <c r="K48" i="30"/>
  <c r="L48" i="30"/>
  <c r="M48" i="30"/>
  <c r="N48" i="30"/>
  <c r="O48" i="30"/>
  <c r="P48" i="30"/>
  <c r="Q48" i="30"/>
  <c r="R48" i="30"/>
  <c r="S48" i="30"/>
  <c r="T48" i="30"/>
  <c r="U48" i="30"/>
  <c r="V48" i="30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S50" i="30"/>
  <c r="T50" i="30"/>
  <c r="U50" i="30"/>
  <c r="V50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V51" i="30"/>
  <c r="E52" i="30"/>
  <c r="F52" i="30"/>
  <c r="G52" i="30"/>
  <c r="H52" i="30"/>
  <c r="I52" i="30"/>
  <c r="J52" i="30"/>
  <c r="K52" i="30"/>
  <c r="L52" i="30"/>
  <c r="M52" i="30"/>
  <c r="N52" i="30"/>
  <c r="O52" i="30"/>
  <c r="P52" i="30"/>
  <c r="Q52" i="30"/>
  <c r="R52" i="30"/>
  <c r="S52" i="30"/>
  <c r="T52" i="30"/>
  <c r="U52" i="30"/>
  <c r="V52" i="30"/>
  <c r="E53" i="30"/>
  <c r="F53" i="30"/>
  <c r="G53" i="30"/>
  <c r="H53" i="30"/>
  <c r="I53" i="30"/>
  <c r="J53" i="30"/>
  <c r="K53" i="30"/>
  <c r="L53" i="30"/>
  <c r="M53" i="30"/>
  <c r="N53" i="30"/>
  <c r="O53" i="30"/>
  <c r="P53" i="30"/>
  <c r="Q53" i="30"/>
  <c r="R53" i="30"/>
  <c r="S53" i="30"/>
  <c r="T53" i="30"/>
  <c r="U53" i="30"/>
  <c r="V53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D44" i="30"/>
  <c r="D45" i="30"/>
  <c r="D46" i="30"/>
  <c r="D48" i="30"/>
  <c r="D49" i="30"/>
  <c r="D50" i="30"/>
  <c r="D51" i="30"/>
  <c r="D52" i="30"/>
  <c r="D53" i="30"/>
  <c r="D56" i="30"/>
  <c r="D26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W26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V27" i="30"/>
  <c r="D28" i="30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U28" i="30"/>
  <c r="V28" i="30"/>
  <c r="D29" i="30"/>
  <c r="E29" i="30"/>
  <c r="F29" i="30"/>
  <c r="G29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D31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V31" i="30"/>
  <c r="D32" i="30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D33" i="30"/>
  <c r="E33" i="30"/>
  <c r="F33" i="30"/>
  <c r="G33" i="30"/>
  <c r="H33" i="30"/>
  <c r="I33" i="30"/>
  <c r="J33" i="30"/>
  <c r="K33" i="30"/>
  <c r="L33" i="30"/>
  <c r="M33" i="30"/>
  <c r="N33" i="30"/>
  <c r="O33" i="30"/>
  <c r="P33" i="30"/>
  <c r="Q33" i="30"/>
  <c r="R33" i="30"/>
  <c r="S33" i="30"/>
  <c r="T33" i="30"/>
  <c r="U33" i="30"/>
  <c r="V33" i="30"/>
  <c r="D34" i="30"/>
  <c r="E34" i="30"/>
  <c r="F34" i="30"/>
  <c r="G34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D35" i="30"/>
  <c r="E35" i="30"/>
  <c r="F35" i="30"/>
  <c r="G35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D36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D39" i="30"/>
  <c r="E39" i="30"/>
  <c r="F39" i="30"/>
  <c r="G39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V39" i="30"/>
  <c r="C27" i="30"/>
  <c r="C28" i="30"/>
  <c r="C29" i="30"/>
  <c r="C31" i="30"/>
  <c r="C32" i="30"/>
  <c r="C33" i="30"/>
  <c r="C34" i="30"/>
  <c r="C35" i="30"/>
  <c r="C36" i="30"/>
  <c r="C39" i="30"/>
  <c r="C26" i="30"/>
  <c r="D30" i="30"/>
  <c r="F47" i="30"/>
  <c r="G47" i="30"/>
  <c r="H30" i="30"/>
  <c r="I30" i="30"/>
  <c r="K47" i="30"/>
  <c r="L47" i="30"/>
  <c r="L30" i="30"/>
  <c r="M30" i="30"/>
  <c r="P47" i="30"/>
  <c r="P30" i="30"/>
  <c r="Q30" i="30"/>
  <c r="T47" i="30"/>
  <c r="T30" i="30"/>
  <c r="U30" i="30"/>
  <c r="V30" i="30"/>
  <c r="C30" i="30"/>
  <c r="D37" i="30"/>
  <c r="E37" i="30"/>
  <c r="G54" i="30"/>
  <c r="G37" i="30"/>
  <c r="H37" i="30"/>
  <c r="I37" i="30"/>
  <c r="K54" i="30"/>
  <c r="K37" i="30"/>
  <c r="L37" i="30"/>
  <c r="M37" i="30"/>
  <c r="O54" i="30"/>
  <c r="Q37" i="30"/>
  <c r="S54" i="30"/>
  <c r="S37" i="30"/>
  <c r="U54" i="30"/>
  <c r="U37" i="30"/>
  <c r="E38" i="30"/>
  <c r="G55" i="30"/>
  <c r="I38" i="30"/>
  <c r="K55" i="30"/>
  <c r="M38" i="30"/>
  <c r="O55" i="30"/>
  <c r="Q38" i="30"/>
  <c r="R38" i="30"/>
  <c r="U38" i="30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R46" i="24"/>
  <c r="S46" i="24"/>
  <c r="T46" i="24"/>
  <c r="U46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D44" i="24"/>
  <c r="D45" i="24"/>
  <c r="D46" i="24"/>
  <c r="D48" i="24"/>
  <c r="D49" i="24"/>
  <c r="D50" i="24"/>
  <c r="D51" i="24"/>
  <c r="D52" i="24"/>
  <c r="D53" i="24"/>
  <c r="D56" i="24"/>
  <c r="D43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S32" i="24"/>
  <c r="T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S33" i="24"/>
  <c r="T33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C27" i="24"/>
  <c r="C28" i="24"/>
  <c r="C29" i="24"/>
  <c r="C31" i="24"/>
  <c r="C32" i="24"/>
  <c r="C33" i="24"/>
  <c r="C34" i="24"/>
  <c r="C35" i="24"/>
  <c r="C36" i="24"/>
  <c r="C39" i="24"/>
  <c r="C26" i="24"/>
  <c r="D30" i="24"/>
  <c r="F47" i="24"/>
  <c r="F30" i="24"/>
  <c r="G30" i="24"/>
  <c r="H30" i="24"/>
  <c r="J47" i="24"/>
  <c r="J30" i="24"/>
  <c r="K30" i="24"/>
  <c r="L30" i="24"/>
  <c r="N47" i="24"/>
  <c r="N30" i="24"/>
  <c r="O30" i="24"/>
  <c r="P30" i="24"/>
  <c r="R47" i="24"/>
  <c r="R30" i="24"/>
  <c r="S30" i="24"/>
  <c r="T30" i="24"/>
  <c r="D37" i="24"/>
  <c r="F37" i="24"/>
  <c r="G37" i="24"/>
  <c r="I54" i="24"/>
  <c r="K37" i="24"/>
  <c r="L37" i="24"/>
  <c r="N37" i="24"/>
  <c r="Q54" i="24"/>
  <c r="R37" i="24"/>
  <c r="S37" i="24"/>
  <c r="T37" i="24"/>
  <c r="D38" i="24"/>
  <c r="H38" i="24"/>
  <c r="I38" i="24"/>
  <c r="L38" i="24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U44" i="23"/>
  <c r="V44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I46" i="23"/>
  <c r="J46" i="23"/>
  <c r="K46" i="23"/>
  <c r="L46" i="23"/>
  <c r="M46" i="23"/>
  <c r="N46" i="23"/>
  <c r="O46" i="23"/>
  <c r="P46" i="23"/>
  <c r="Q46" i="23"/>
  <c r="R46" i="23"/>
  <c r="S46" i="23"/>
  <c r="T46" i="23"/>
  <c r="U46" i="23"/>
  <c r="V46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U50" i="23"/>
  <c r="V50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I53" i="23"/>
  <c r="J53" i="23"/>
  <c r="K53" i="23"/>
  <c r="L53" i="23"/>
  <c r="M53" i="23"/>
  <c r="N53" i="23"/>
  <c r="O53" i="23"/>
  <c r="P53" i="23"/>
  <c r="Q53" i="23"/>
  <c r="R53" i="23"/>
  <c r="S53" i="23"/>
  <c r="T53" i="23"/>
  <c r="U53" i="23"/>
  <c r="V53" i="23"/>
  <c r="N55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V56" i="23"/>
  <c r="E43" i="23"/>
  <c r="F43" i="23"/>
  <c r="G43" i="23"/>
  <c r="H43" i="23"/>
  <c r="E44" i="23"/>
  <c r="F44" i="23"/>
  <c r="G44" i="23"/>
  <c r="H44" i="23"/>
  <c r="E45" i="23"/>
  <c r="F45" i="23"/>
  <c r="G45" i="23"/>
  <c r="H45" i="23"/>
  <c r="E46" i="23"/>
  <c r="F46" i="23"/>
  <c r="G46" i="23"/>
  <c r="H46" i="23"/>
  <c r="E48" i="23"/>
  <c r="F48" i="23"/>
  <c r="G48" i="23"/>
  <c r="H48" i="23"/>
  <c r="E49" i="23"/>
  <c r="F49" i="23"/>
  <c r="G49" i="23"/>
  <c r="H49" i="23"/>
  <c r="E50" i="23"/>
  <c r="F50" i="23"/>
  <c r="G50" i="23"/>
  <c r="H50" i="23"/>
  <c r="E51" i="23"/>
  <c r="F51" i="23"/>
  <c r="G51" i="23"/>
  <c r="H51" i="23"/>
  <c r="E52" i="23"/>
  <c r="F52" i="23"/>
  <c r="G52" i="23"/>
  <c r="H52" i="23"/>
  <c r="E53" i="23"/>
  <c r="F53" i="23"/>
  <c r="G53" i="23"/>
  <c r="H53" i="23"/>
  <c r="E56" i="23"/>
  <c r="F56" i="23"/>
  <c r="G56" i="23"/>
  <c r="H56" i="23"/>
  <c r="D44" i="23"/>
  <c r="D45" i="23"/>
  <c r="D46" i="23"/>
  <c r="D48" i="23"/>
  <c r="D49" i="23"/>
  <c r="D50" i="23"/>
  <c r="D51" i="23"/>
  <c r="D52" i="23"/>
  <c r="D53" i="23"/>
  <c r="D56" i="23"/>
  <c r="D43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D32" i="23"/>
  <c r="E32" i="23"/>
  <c r="F32" i="23"/>
  <c r="G32" i="23"/>
  <c r="H32" i="23"/>
  <c r="I32" i="23"/>
  <c r="J32" i="23"/>
  <c r="K32" i="23"/>
  <c r="L32" i="23"/>
  <c r="M32" i="23"/>
  <c r="N32" i="23"/>
  <c r="O32" i="23"/>
  <c r="P32" i="23"/>
  <c r="Q32" i="23"/>
  <c r="R32" i="23"/>
  <c r="S32" i="23"/>
  <c r="T32" i="23"/>
  <c r="U32" i="23"/>
  <c r="V32" i="23"/>
  <c r="W32" i="23"/>
  <c r="D33" i="23"/>
  <c r="E33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S33" i="23"/>
  <c r="T33" i="23"/>
  <c r="U33" i="23"/>
  <c r="V33" i="23"/>
  <c r="W33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U34" i="23"/>
  <c r="V34" i="23"/>
  <c r="W34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J37" i="23"/>
  <c r="R37" i="23"/>
  <c r="I38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C27" i="23"/>
  <c r="C28" i="23"/>
  <c r="C29" i="23"/>
  <c r="C31" i="23"/>
  <c r="C32" i="23"/>
  <c r="C33" i="23"/>
  <c r="C34" i="23"/>
  <c r="C35" i="23"/>
  <c r="C36" i="23"/>
  <c r="C39" i="23"/>
  <c r="D30" i="23"/>
  <c r="E30" i="23"/>
  <c r="G30" i="23"/>
  <c r="J47" i="23"/>
  <c r="N47" i="23"/>
  <c r="Q30" i="23"/>
  <c r="U30" i="23"/>
  <c r="D47" i="23"/>
  <c r="G37" i="23"/>
  <c r="H37" i="23"/>
  <c r="I37" i="23"/>
  <c r="K54" i="23"/>
  <c r="K37" i="23"/>
  <c r="L37" i="23"/>
  <c r="M37" i="23"/>
  <c r="O54" i="23"/>
  <c r="Q54" i="23"/>
  <c r="Q37" i="23"/>
  <c r="S54" i="23"/>
  <c r="S37" i="23"/>
  <c r="U54" i="23"/>
  <c r="U37" i="23"/>
  <c r="G55" i="23"/>
  <c r="G38" i="23"/>
  <c r="J55" i="23"/>
  <c r="K55" i="23"/>
  <c r="M38" i="23"/>
  <c r="O55" i="23"/>
  <c r="Q38" i="23"/>
  <c r="I5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E53" i="19"/>
  <c r="F53" i="19"/>
  <c r="G53" i="19"/>
  <c r="H53" i="19"/>
  <c r="J53" i="19"/>
  <c r="K53" i="19"/>
  <c r="L53" i="19"/>
  <c r="M53" i="19"/>
  <c r="N53" i="19"/>
  <c r="O53" i="19"/>
  <c r="P53" i="19"/>
  <c r="Q53" i="19"/>
  <c r="R53" i="19"/>
  <c r="S53" i="19"/>
  <c r="T53" i="19"/>
  <c r="L55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D44" i="19"/>
  <c r="D45" i="19"/>
  <c r="D46" i="19"/>
  <c r="D48" i="19"/>
  <c r="D49" i="19"/>
  <c r="D50" i="19"/>
  <c r="D51" i="19"/>
  <c r="D52" i="19"/>
  <c r="D53" i="19"/>
  <c r="D56" i="19"/>
  <c r="D43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S37" i="19"/>
  <c r="G38" i="19"/>
  <c r="O38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C27" i="19"/>
  <c r="C28" i="19"/>
  <c r="C29" i="19"/>
  <c r="C31" i="19"/>
  <c r="C32" i="19"/>
  <c r="C33" i="19"/>
  <c r="C34" i="19"/>
  <c r="C35" i="19"/>
  <c r="C36" i="19"/>
  <c r="C39" i="19"/>
  <c r="C26" i="19"/>
  <c r="F54" i="19"/>
  <c r="G37" i="19"/>
  <c r="J54" i="19"/>
  <c r="J37" i="19"/>
  <c r="K37" i="19"/>
  <c r="N54" i="19"/>
  <c r="R54" i="19"/>
  <c r="R37" i="19"/>
  <c r="S38" i="19"/>
  <c r="F55" i="19"/>
  <c r="F38" i="19"/>
  <c r="J55" i="19"/>
  <c r="J38" i="19"/>
  <c r="K38" i="19"/>
  <c r="N55" i="19"/>
  <c r="N38" i="19"/>
  <c r="R38" i="19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W43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E45" i="20"/>
  <c r="F45" i="20"/>
  <c r="G45" i="20"/>
  <c r="H45" i="20"/>
  <c r="I45" i="20"/>
  <c r="J45" i="20"/>
  <c r="K45" i="20"/>
  <c r="L45" i="20"/>
  <c r="M45" i="20"/>
  <c r="N45" i="20"/>
  <c r="O45" i="20"/>
  <c r="P45" i="20"/>
  <c r="Q45" i="20"/>
  <c r="R45" i="20"/>
  <c r="S45" i="20"/>
  <c r="T45" i="20"/>
  <c r="U45" i="20"/>
  <c r="V45" i="20"/>
  <c r="E46" i="20"/>
  <c r="F46" i="20"/>
  <c r="G46" i="20"/>
  <c r="H46" i="20"/>
  <c r="I46" i="20"/>
  <c r="J46" i="20"/>
  <c r="K46" i="20"/>
  <c r="L46" i="20"/>
  <c r="M46" i="20"/>
  <c r="N46" i="20"/>
  <c r="O46" i="20"/>
  <c r="P46" i="20"/>
  <c r="Q46" i="20"/>
  <c r="R46" i="20"/>
  <c r="S46" i="20"/>
  <c r="T46" i="20"/>
  <c r="U46" i="20"/>
  <c r="V46" i="20"/>
  <c r="E48" i="20"/>
  <c r="F48" i="20"/>
  <c r="G48" i="20"/>
  <c r="H48" i="20"/>
  <c r="I48" i="20"/>
  <c r="J48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E50" i="20"/>
  <c r="F50" i="20"/>
  <c r="G50" i="20"/>
  <c r="H50" i="20"/>
  <c r="I50" i="20"/>
  <c r="J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E51" i="20"/>
  <c r="F51" i="20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E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E53" i="20"/>
  <c r="F53" i="20"/>
  <c r="G53" i="20"/>
  <c r="H53" i="20"/>
  <c r="I53" i="20"/>
  <c r="J53" i="20"/>
  <c r="K53" i="20"/>
  <c r="L53" i="20"/>
  <c r="M53" i="20"/>
  <c r="N53" i="20"/>
  <c r="O53" i="20"/>
  <c r="P53" i="20"/>
  <c r="Q53" i="20"/>
  <c r="R53" i="20"/>
  <c r="S53" i="20"/>
  <c r="T53" i="20"/>
  <c r="U53" i="20"/>
  <c r="V53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D44" i="20"/>
  <c r="D45" i="20"/>
  <c r="D46" i="20"/>
  <c r="D48" i="20"/>
  <c r="D49" i="20"/>
  <c r="D50" i="20"/>
  <c r="D51" i="20"/>
  <c r="D52" i="20"/>
  <c r="D53" i="20"/>
  <c r="D56" i="20"/>
  <c r="D43" i="20"/>
  <c r="D26" i="20"/>
  <c r="E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V26" i="20"/>
  <c r="W26" i="20"/>
  <c r="X26" i="20"/>
  <c r="D27" i="20"/>
  <c r="E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V27" i="20"/>
  <c r="W27" i="20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W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W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W33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W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W36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W39" i="20"/>
  <c r="C27" i="20"/>
  <c r="C28" i="20"/>
  <c r="C29" i="20"/>
  <c r="C31" i="20"/>
  <c r="C32" i="20"/>
  <c r="C33" i="20"/>
  <c r="C34" i="20"/>
  <c r="C35" i="20"/>
  <c r="C36" i="20"/>
  <c r="C39" i="20"/>
  <c r="C26" i="20"/>
  <c r="D37" i="20"/>
  <c r="E37" i="20"/>
  <c r="F37" i="20"/>
  <c r="H54" i="20"/>
  <c r="J37" i="20"/>
  <c r="L54" i="20"/>
  <c r="L37" i="20"/>
  <c r="M37" i="20"/>
  <c r="N37" i="20"/>
  <c r="P54" i="20"/>
  <c r="R37" i="20"/>
  <c r="T54" i="20"/>
  <c r="T37" i="20"/>
  <c r="U37" i="20"/>
  <c r="V37" i="20"/>
  <c r="D38" i="20"/>
  <c r="F55" i="20"/>
  <c r="H55" i="20"/>
  <c r="H38" i="20"/>
  <c r="J55" i="20"/>
  <c r="K38" i="20"/>
  <c r="L38" i="20"/>
  <c r="N55" i="20"/>
  <c r="P55" i="20"/>
  <c r="P38" i="20"/>
  <c r="R55" i="20"/>
  <c r="S38" i="20"/>
  <c r="T38" i="20"/>
  <c r="V55" i="20"/>
  <c r="D54" i="20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D44" i="2"/>
  <c r="D45" i="2"/>
  <c r="D46" i="2"/>
  <c r="D48" i="2"/>
  <c r="D49" i="2"/>
  <c r="D50" i="2"/>
  <c r="D51" i="2"/>
  <c r="D52" i="2"/>
  <c r="D53" i="2"/>
  <c r="D56" i="2"/>
  <c r="D43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C27" i="2"/>
  <c r="C28" i="2"/>
  <c r="C29" i="2"/>
  <c r="C31" i="2"/>
  <c r="C32" i="2"/>
  <c r="C33" i="2"/>
  <c r="C34" i="2"/>
  <c r="C35" i="2"/>
  <c r="C36" i="2"/>
  <c r="C39" i="2"/>
  <c r="C26" i="2"/>
  <c r="E54" i="2"/>
  <c r="E37" i="2"/>
  <c r="F37" i="2"/>
  <c r="I54" i="2"/>
  <c r="I37" i="2"/>
  <c r="J37" i="2"/>
  <c r="M54" i="2"/>
  <c r="M37" i="2"/>
  <c r="N37" i="2"/>
  <c r="Q54" i="2"/>
  <c r="Q37" i="2"/>
  <c r="R37" i="2"/>
  <c r="U54" i="2"/>
  <c r="U37" i="2"/>
  <c r="V37" i="2"/>
  <c r="D38" i="2"/>
  <c r="G38" i="2"/>
  <c r="H38" i="2"/>
  <c r="L38" i="2"/>
  <c r="P38" i="2"/>
  <c r="T38" i="2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D44" i="8"/>
  <c r="D45" i="8"/>
  <c r="D46" i="8"/>
  <c r="D48" i="8"/>
  <c r="D49" i="8"/>
  <c r="D50" i="8"/>
  <c r="D51" i="8"/>
  <c r="D52" i="8"/>
  <c r="D53" i="8"/>
  <c r="D56" i="8"/>
  <c r="D43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C27" i="8"/>
  <c r="C28" i="8"/>
  <c r="C29" i="8"/>
  <c r="C31" i="8"/>
  <c r="C32" i="8"/>
  <c r="C33" i="8"/>
  <c r="C34" i="8"/>
  <c r="C35" i="8"/>
  <c r="C36" i="8"/>
  <c r="C39" i="8"/>
  <c r="C26" i="8"/>
  <c r="E54" i="8"/>
  <c r="F54" i="8"/>
  <c r="F37" i="8"/>
  <c r="G37" i="8"/>
  <c r="I54" i="8"/>
  <c r="I37" i="8"/>
  <c r="J37" i="8"/>
  <c r="K37" i="8"/>
  <c r="M54" i="8"/>
  <c r="N54" i="8"/>
  <c r="O54" i="8"/>
  <c r="O37" i="8"/>
  <c r="Q54" i="8"/>
  <c r="Q37" i="8"/>
  <c r="S54" i="8"/>
  <c r="S37" i="8"/>
  <c r="U54" i="8"/>
  <c r="V54" i="8"/>
  <c r="W37" i="8"/>
  <c r="E55" i="8"/>
  <c r="F55" i="8"/>
  <c r="G55" i="8"/>
  <c r="G38" i="8"/>
  <c r="I55" i="8"/>
  <c r="J55" i="8"/>
  <c r="K55" i="8"/>
  <c r="K38" i="8"/>
  <c r="M55" i="8"/>
  <c r="N55" i="8"/>
  <c r="O55" i="8"/>
  <c r="O38" i="8"/>
  <c r="Q55" i="8"/>
  <c r="R55" i="8"/>
  <c r="S55" i="8"/>
  <c r="S38" i="8"/>
  <c r="U55" i="8"/>
  <c r="V55" i="8"/>
  <c r="W38" i="8"/>
  <c r="D55" i="8"/>
  <c r="C37" i="8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S44" i="29"/>
  <c r="T44" i="29"/>
  <c r="U44" i="29"/>
  <c r="V44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S45" i="29"/>
  <c r="T45" i="29"/>
  <c r="U45" i="29"/>
  <c r="V45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S52" i="29"/>
  <c r="T52" i="29"/>
  <c r="U52" i="29"/>
  <c r="V52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D44" i="29"/>
  <c r="D45" i="29"/>
  <c r="D46" i="29"/>
  <c r="D48" i="29"/>
  <c r="D49" i="29"/>
  <c r="D50" i="29"/>
  <c r="D51" i="29"/>
  <c r="D52" i="29"/>
  <c r="D53" i="29"/>
  <c r="D56" i="29"/>
  <c r="D43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S34" i="29"/>
  <c r="T34" i="29"/>
  <c r="U34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S35" i="29"/>
  <c r="T35" i="29"/>
  <c r="U35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S36" i="29"/>
  <c r="T36" i="29"/>
  <c r="U36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C27" i="29"/>
  <c r="C28" i="29"/>
  <c r="C29" i="29"/>
  <c r="C31" i="29"/>
  <c r="C32" i="29"/>
  <c r="C33" i="29"/>
  <c r="C34" i="29"/>
  <c r="C35" i="29"/>
  <c r="C36" i="29"/>
  <c r="C39" i="29"/>
  <c r="C26" i="29"/>
  <c r="E43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R43" i="28"/>
  <c r="S43" i="28"/>
  <c r="T43" i="28"/>
  <c r="U43" i="28"/>
  <c r="V43" i="28"/>
  <c r="E44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R44" i="28"/>
  <c r="S44" i="28"/>
  <c r="T44" i="28"/>
  <c r="U44" i="28"/>
  <c r="E45" i="28"/>
  <c r="F45" i="28"/>
  <c r="G45" i="28"/>
  <c r="H45" i="28"/>
  <c r="I45" i="28"/>
  <c r="J45" i="28"/>
  <c r="K45" i="28"/>
  <c r="L45" i="28"/>
  <c r="M45" i="28"/>
  <c r="N45" i="28"/>
  <c r="O45" i="28"/>
  <c r="P45" i="28"/>
  <c r="Q45" i="28"/>
  <c r="R45" i="28"/>
  <c r="S45" i="28"/>
  <c r="T45" i="28"/>
  <c r="U45" i="28"/>
  <c r="E46" i="28"/>
  <c r="F46" i="28"/>
  <c r="G46" i="28"/>
  <c r="H46" i="28"/>
  <c r="I46" i="28"/>
  <c r="J46" i="28"/>
  <c r="K46" i="28"/>
  <c r="L46" i="28"/>
  <c r="M46" i="28"/>
  <c r="N46" i="28"/>
  <c r="O46" i="28"/>
  <c r="P46" i="28"/>
  <c r="Q46" i="28"/>
  <c r="R46" i="28"/>
  <c r="S46" i="28"/>
  <c r="T46" i="28"/>
  <c r="U46" i="28"/>
  <c r="E47" i="28"/>
  <c r="F47" i="28"/>
  <c r="G47" i="28"/>
  <c r="H47" i="28"/>
  <c r="I47" i="28"/>
  <c r="J47" i="28"/>
  <c r="K47" i="28"/>
  <c r="L47" i="28"/>
  <c r="M47" i="28"/>
  <c r="N47" i="28"/>
  <c r="O47" i="28"/>
  <c r="P47" i="28"/>
  <c r="Q47" i="28"/>
  <c r="R47" i="28"/>
  <c r="S47" i="28"/>
  <c r="T47" i="28"/>
  <c r="U47" i="28"/>
  <c r="E48" i="28"/>
  <c r="F48" i="28"/>
  <c r="G48" i="28"/>
  <c r="H48" i="28"/>
  <c r="I48" i="28"/>
  <c r="J48" i="28"/>
  <c r="K48" i="28"/>
  <c r="L48" i="28"/>
  <c r="M48" i="28"/>
  <c r="N48" i="28"/>
  <c r="O48" i="28"/>
  <c r="P48" i="28"/>
  <c r="Q48" i="28"/>
  <c r="R48" i="28"/>
  <c r="S48" i="28"/>
  <c r="T48" i="28"/>
  <c r="U48" i="28"/>
  <c r="E49" i="28"/>
  <c r="F49" i="28"/>
  <c r="G49" i="28"/>
  <c r="H49" i="28"/>
  <c r="I49" i="28"/>
  <c r="J49" i="28"/>
  <c r="K49" i="28"/>
  <c r="L49" i="28"/>
  <c r="M49" i="28"/>
  <c r="N49" i="28"/>
  <c r="O49" i="28"/>
  <c r="P49" i="28"/>
  <c r="Q49" i="28"/>
  <c r="R49" i="28"/>
  <c r="S49" i="28"/>
  <c r="T49" i="28"/>
  <c r="U49" i="28"/>
  <c r="E50" i="28"/>
  <c r="F50" i="28"/>
  <c r="G50" i="28"/>
  <c r="H50" i="28"/>
  <c r="I50" i="28"/>
  <c r="J50" i="28"/>
  <c r="K50" i="28"/>
  <c r="L50" i="28"/>
  <c r="M50" i="28"/>
  <c r="N50" i="28"/>
  <c r="O50" i="28"/>
  <c r="P50" i="28"/>
  <c r="Q50" i="28"/>
  <c r="R50" i="28"/>
  <c r="S50" i="28"/>
  <c r="T50" i="28"/>
  <c r="U50" i="28"/>
  <c r="E51" i="28"/>
  <c r="F51" i="28"/>
  <c r="G51" i="28"/>
  <c r="H51" i="28"/>
  <c r="I51" i="28"/>
  <c r="J51" i="28"/>
  <c r="K51" i="28"/>
  <c r="L51" i="28"/>
  <c r="M51" i="28"/>
  <c r="N51" i="28"/>
  <c r="O51" i="28"/>
  <c r="P51" i="28"/>
  <c r="Q51" i="28"/>
  <c r="R51" i="28"/>
  <c r="S51" i="28"/>
  <c r="T51" i="28"/>
  <c r="U51" i="28"/>
  <c r="E52" i="28"/>
  <c r="F52" i="28"/>
  <c r="G52" i="28"/>
  <c r="H52" i="28"/>
  <c r="I52" i="28"/>
  <c r="J52" i="28"/>
  <c r="K52" i="28"/>
  <c r="L52" i="28"/>
  <c r="M52" i="28"/>
  <c r="N52" i="28"/>
  <c r="O52" i="28"/>
  <c r="P52" i="28"/>
  <c r="Q52" i="28"/>
  <c r="R52" i="28"/>
  <c r="S52" i="28"/>
  <c r="T52" i="28"/>
  <c r="U52" i="28"/>
  <c r="E53" i="28"/>
  <c r="F53" i="28"/>
  <c r="G53" i="28"/>
  <c r="H53" i="28"/>
  <c r="I53" i="28"/>
  <c r="J53" i="28"/>
  <c r="K53" i="28"/>
  <c r="L53" i="28"/>
  <c r="M53" i="28"/>
  <c r="N53" i="28"/>
  <c r="O53" i="28"/>
  <c r="P53" i="28"/>
  <c r="Q53" i="28"/>
  <c r="R53" i="28"/>
  <c r="S53" i="28"/>
  <c r="T53" i="28"/>
  <c r="U53" i="28"/>
  <c r="E54" i="28"/>
  <c r="F54" i="28"/>
  <c r="G54" i="28"/>
  <c r="H54" i="28"/>
  <c r="I54" i="28"/>
  <c r="J54" i="28"/>
  <c r="K54" i="28"/>
  <c r="L54" i="28"/>
  <c r="M54" i="28"/>
  <c r="N54" i="28"/>
  <c r="O54" i="28"/>
  <c r="P54" i="28"/>
  <c r="Q54" i="28"/>
  <c r="R54" i="28"/>
  <c r="S54" i="28"/>
  <c r="T54" i="28"/>
  <c r="U54" i="28"/>
  <c r="E55" i="28"/>
  <c r="F55" i="28"/>
  <c r="G55" i="28"/>
  <c r="H55" i="28"/>
  <c r="I55" i="28"/>
  <c r="J55" i="28"/>
  <c r="K55" i="28"/>
  <c r="L55" i="28"/>
  <c r="M55" i="28"/>
  <c r="N55" i="28"/>
  <c r="O55" i="28"/>
  <c r="P55" i="28"/>
  <c r="Q55" i="28"/>
  <c r="R55" i="28"/>
  <c r="S55" i="28"/>
  <c r="T55" i="28"/>
  <c r="U55" i="28"/>
  <c r="E56" i="28"/>
  <c r="F56" i="28"/>
  <c r="G56" i="28"/>
  <c r="H56" i="28"/>
  <c r="I56" i="28"/>
  <c r="J56" i="28"/>
  <c r="K56" i="28"/>
  <c r="L56" i="28"/>
  <c r="M56" i="28"/>
  <c r="N56" i="28"/>
  <c r="O56" i="28"/>
  <c r="P56" i="28"/>
  <c r="Q56" i="28"/>
  <c r="R56" i="28"/>
  <c r="S56" i="28"/>
  <c r="T56" i="28"/>
  <c r="U56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43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Q31" i="28"/>
  <c r="R31" i="28"/>
  <c r="S31" i="28"/>
  <c r="T31" i="28"/>
  <c r="U31" i="28"/>
  <c r="D32" i="28"/>
  <c r="E32" i="28"/>
  <c r="F32" i="28"/>
  <c r="G32" i="28"/>
  <c r="H32" i="28"/>
  <c r="I32" i="28"/>
  <c r="J32" i="28"/>
  <c r="K32" i="28"/>
  <c r="L32" i="28"/>
  <c r="M32" i="28"/>
  <c r="N32" i="28"/>
  <c r="O32" i="28"/>
  <c r="P32" i="28"/>
  <c r="Q32" i="28"/>
  <c r="R32" i="28"/>
  <c r="S32" i="28"/>
  <c r="T32" i="28"/>
  <c r="U32" i="28"/>
  <c r="D33" i="28"/>
  <c r="E33" i="28"/>
  <c r="F33" i="28"/>
  <c r="G33" i="28"/>
  <c r="H33" i="28"/>
  <c r="I33" i="28"/>
  <c r="J33" i="28"/>
  <c r="K33" i="28"/>
  <c r="L33" i="28"/>
  <c r="M33" i="28"/>
  <c r="N33" i="28"/>
  <c r="O33" i="28"/>
  <c r="P33" i="28"/>
  <c r="Q33" i="28"/>
  <c r="R33" i="28"/>
  <c r="S33" i="28"/>
  <c r="T33" i="28"/>
  <c r="U33" i="28"/>
  <c r="D34" i="28"/>
  <c r="E34" i="28"/>
  <c r="F34" i="28"/>
  <c r="G34" i="28"/>
  <c r="H34" i="28"/>
  <c r="I34" i="28"/>
  <c r="J34" i="28"/>
  <c r="K34" i="28"/>
  <c r="L34" i="28"/>
  <c r="M34" i="28"/>
  <c r="N34" i="28"/>
  <c r="O34" i="28"/>
  <c r="P34" i="28"/>
  <c r="Q34" i="28"/>
  <c r="R34" i="28"/>
  <c r="S34" i="28"/>
  <c r="T34" i="28"/>
  <c r="U34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D36" i="28"/>
  <c r="E36" i="28"/>
  <c r="F36" i="28"/>
  <c r="G36" i="28"/>
  <c r="H36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D37" i="28"/>
  <c r="E37" i="28"/>
  <c r="F37" i="28"/>
  <c r="G37" i="28"/>
  <c r="H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D38" i="28"/>
  <c r="E38" i="28"/>
  <c r="F38" i="28"/>
  <c r="G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D39" i="28"/>
  <c r="E39" i="28"/>
  <c r="F39" i="28"/>
  <c r="G39" i="28"/>
  <c r="H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26" i="28"/>
  <c r="B9" i="27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C26" i="1"/>
  <c r="C27" i="1"/>
  <c r="C28" i="1"/>
  <c r="C29" i="1"/>
  <c r="C2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B18" i="1"/>
  <c r="B19" i="1"/>
  <c r="B20" i="1"/>
  <c r="B21" i="1"/>
  <c r="B17" i="1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C26" i="7"/>
  <c r="C27" i="7"/>
  <c r="C28" i="7"/>
  <c r="C29" i="7"/>
  <c r="C25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B18" i="7"/>
  <c r="B19" i="7"/>
  <c r="B20" i="7"/>
  <c r="B21" i="7"/>
  <c r="B17" i="7"/>
  <c r="AC97" i="34" l="1"/>
  <c r="U37" i="31"/>
  <c r="E37" i="31"/>
  <c r="L30" i="31"/>
  <c r="M54" i="31"/>
  <c r="U47" i="31"/>
  <c r="E55" i="31"/>
  <c r="R47" i="31"/>
  <c r="N47" i="31"/>
  <c r="J47" i="31"/>
  <c r="F47" i="31"/>
  <c r="Q37" i="31"/>
  <c r="H30" i="31"/>
  <c r="H54" i="31"/>
  <c r="I54" i="31"/>
  <c r="Q47" i="31"/>
  <c r="U38" i="31"/>
  <c r="M38" i="31"/>
  <c r="H55" i="31"/>
  <c r="E47" i="31"/>
  <c r="D38" i="31"/>
  <c r="M37" i="31"/>
  <c r="D30" i="31"/>
  <c r="U54" i="31"/>
  <c r="I37" i="31"/>
  <c r="Q54" i="31"/>
  <c r="J30" i="30"/>
  <c r="F55" i="30"/>
  <c r="E54" i="30"/>
  <c r="V47" i="30"/>
  <c r="H47" i="30"/>
  <c r="N38" i="30"/>
  <c r="F30" i="30"/>
  <c r="R55" i="30"/>
  <c r="J47" i="30"/>
  <c r="S47" i="30"/>
  <c r="O47" i="30"/>
  <c r="J38" i="30"/>
  <c r="R30" i="30"/>
  <c r="D47" i="30"/>
  <c r="N55" i="30"/>
  <c r="S55" i="30"/>
  <c r="V38" i="30"/>
  <c r="F38" i="30"/>
  <c r="O37" i="30"/>
  <c r="N30" i="30"/>
  <c r="J55" i="30"/>
  <c r="I54" i="30"/>
  <c r="N55" i="24"/>
  <c r="F55" i="24"/>
  <c r="R54" i="24"/>
  <c r="N54" i="24"/>
  <c r="J54" i="24"/>
  <c r="F54" i="24"/>
  <c r="S55" i="23"/>
  <c r="F55" i="23"/>
  <c r="F54" i="23"/>
  <c r="S47" i="23"/>
  <c r="O47" i="23"/>
  <c r="K47" i="23"/>
  <c r="G47" i="23"/>
  <c r="C30" i="23"/>
  <c r="J38" i="23"/>
  <c r="M30" i="23"/>
  <c r="H47" i="23"/>
  <c r="R55" i="23"/>
  <c r="V47" i="23"/>
  <c r="I30" i="23"/>
  <c r="R47" i="23"/>
  <c r="L55" i="23"/>
  <c r="T54" i="23"/>
  <c r="L54" i="23"/>
  <c r="U47" i="23"/>
  <c r="Q47" i="23"/>
  <c r="M47" i="23"/>
  <c r="I47" i="23"/>
  <c r="N38" i="23"/>
  <c r="F38" i="23"/>
  <c r="W37" i="23"/>
  <c r="O37" i="23"/>
  <c r="I54" i="23"/>
  <c r="G54" i="23"/>
  <c r="T47" i="23"/>
  <c r="P47" i="23"/>
  <c r="L47" i="23"/>
  <c r="E38" i="23"/>
  <c r="V37" i="23"/>
  <c r="N37" i="23"/>
  <c r="F37" i="23"/>
  <c r="H55" i="23"/>
  <c r="O54" i="19"/>
  <c r="G54" i="19"/>
  <c r="K54" i="19"/>
  <c r="O37" i="19"/>
  <c r="S54" i="19"/>
  <c r="C37" i="20"/>
  <c r="W38" i="20"/>
  <c r="O38" i="20"/>
  <c r="G38" i="20"/>
  <c r="U55" i="20"/>
  <c r="M55" i="20"/>
  <c r="E55" i="20"/>
  <c r="T55" i="20"/>
  <c r="L55" i="20"/>
  <c r="V54" i="20"/>
  <c r="R54" i="20"/>
  <c r="N54" i="20"/>
  <c r="J54" i="20"/>
  <c r="F54" i="20"/>
  <c r="Q37" i="20"/>
  <c r="I37" i="20"/>
  <c r="Q55" i="20"/>
  <c r="I55" i="20"/>
  <c r="G54" i="20"/>
  <c r="U54" i="20"/>
  <c r="Q54" i="20"/>
  <c r="M54" i="20"/>
  <c r="I54" i="20"/>
  <c r="E54" i="20"/>
  <c r="P37" i="20"/>
  <c r="H37" i="20"/>
  <c r="T55" i="2"/>
  <c r="P55" i="2"/>
  <c r="L55" i="2"/>
  <c r="U55" i="2"/>
  <c r="Q55" i="2"/>
  <c r="M55" i="2"/>
  <c r="I55" i="2"/>
  <c r="E55" i="2"/>
  <c r="S38" i="2"/>
  <c r="K38" i="2"/>
  <c r="D54" i="2"/>
  <c r="P37" i="2"/>
  <c r="H37" i="2"/>
  <c r="H55" i="2"/>
  <c r="T54" i="2"/>
  <c r="P54" i="2"/>
  <c r="L54" i="2"/>
  <c r="H54" i="2"/>
  <c r="C37" i="2"/>
  <c r="O38" i="2"/>
  <c r="T37" i="2"/>
  <c r="L37" i="2"/>
  <c r="D37" i="2"/>
  <c r="R38" i="8"/>
  <c r="J38" i="8"/>
  <c r="R54" i="8"/>
  <c r="Q38" i="8"/>
  <c r="I38" i="8"/>
  <c r="V37" i="8"/>
  <c r="N37" i="8"/>
  <c r="K54" i="8"/>
  <c r="G54" i="8"/>
  <c r="V38" i="8"/>
  <c r="N38" i="8"/>
  <c r="F38" i="8"/>
  <c r="J54" i="8"/>
  <c r="U38" i="8"/>
  <c r="M38" i="8"/>
  <c r="E38" i="8"/>
  <c r="R37" i="8"/>
  <c r="O55" i="2"/>
  <c r="N38" i="2"/>
  <c r="T54" i="8"/>
  <c r="P54" i="8"/>
  <c r="L54" i="8"/>
  <c r="H54" i="8"/>
  <c r="T38" i="8"/>
  <c r="P38" i="8"/>
  <c r="L38" i="8"/>
  <c r="H38" i="8"/>
  <c r="D38" i="8"/>
  <c r="U37" i="8"/>
  <c r="M37" i="8"/>
  <c r="E37" i="8"/>
  <c r="P55" i="8"/>
  <c r="H55" i="8"/>
  <c r="V54" i="2"/>
  <c r="R54" i="2"/>
  <c r="N54" i="2"/>
  <c r="J54" i="2"/>
  <c r="F54" i="2"/>
  <c r="G54" i="2"/>
  <c r="S54" i="20"/>
  <c r="M55" i="19"/>
  <c r="L38" i="19"/>
  <c r="H38" i="19"/>
  <c r="I55" i="19"/>
  <c r="E55" i="19"/>
  <c r="D38" i="19"/>
  <c r="T54" i="19"/>
  <c r="T37" i="19"/>
  <c r="Q54" i="19"/>
  <c r="P37" i="19"/>
  <c r="M54" i="19"/>
  <c r="L54" i="19"/>
  <c r="L37" i="19"/>
  <c r="I54" i="19"/>
  <c r="H37" i="19"/>
  <c r="E54" i="19"/>
  <c r="D37" i="19"/>
  <c r="C38" i="8"/>
  <c r="S55" i="2"/>
  <c r="R38" i="2"/>
  <c r="U38" i="19"/>
  <c r="T37" i="8"/>
  <c r="P37" i="8"/>
  <c r="L37" i="8"/>
  <c r="H37" i="8"/>
  <c r="D37" i="8"/>
  <c r="D55" i="2"/>
  <c r="C38" i="2"/>
  <c r="S54" i="2"/>
  <c r="O54" i="20"/>
  <c r="R55" i="19"/>
  <c r="Q38" i="19"/>
  <c r="H55" i="19"/>
  <c r="P55" i="19"/>
  <c r="H54" i="19"/>
  <c r="V38" i="2"/>
  <c r="K55" i="2"/>
  <c r="J38" i="2"/>
  <c r="G55" i="2"/>
  <c r="F38" i="2"/>
  <c r="K54" i="2"/>
  <c r="D54" i="8"/>
  <c r="T55" i="8"/>
  <c r="L55" i="8"/>
  <c r="O54" i="2"/>
  <c r="V38" i="20"/>
  <c r="S55" i="20"/>
  <c r="R38" i="20"/>
  <c r="O55" i="20"/>
  <c r="N38" i="20"/>
  <c r="K55" i="20"/>
  <c r="J38" i="20"/>
  <c r="G55" i="20"/>
  <c r="F38" i="20"/>
  <c r="K54" i="20"/>
  <c r="V55" i="23"/>
  <c r="U38" i="23"/>
  <c r="Q55" i="31"/>
  <c r="P38" i="31"/>
  <c r="S37" i="2"/>
  <c r="O37" i="2"/>
  <c r="K37" i="2"/>
  <c r="G37" i="2"/>
  <c r="W37" i="20"/>
  <c r="S37" i="20"/>
  <c r="O37" i="20"/>
  <c r="K37" i="20"/>
  <c r="G37" i="20"/>
  <c r="M38" i="19"/>
  <c r="I38" i="19"/>
  <c r="E38" i="19"/>
  <c r="N37" i="19"/>
  <c r="F37" i="19"/>
  <c r="P54" i="19"/>
  <c r="H54" i="23"/>
  <c r="L38" i="30"/>
  <c r="M55" i="30"/>
  <c r="H38" i="30"/>
  <c r="I55" i="30"/>
  <c r="D38" i="30"/>
  <c r="E55" i="30"/>
  <c r="T37" i="30"/>
  <c r="P37" i="30"/>
  <c r="E30" i="30"/>
  <c r="Q54" i="30"/>
  <c r="R47" i="30"/>
  <c r="P55" i="31"/>
  <c r="U38" i="2"/>
  <c r="Q38" i="2"/>
  <c r="M38" i="2"/>
  <c r="I38" i="2"/>
  <c r="E38" i="2"/>
  <c r="V55" i="2"/>
  <c r="R55" i="2"/>
  <c r="N55" i="2"/>
  <c r="J55" i="2"/>
  <c r="F55" i="2"/>
  <c r="U38" i="20"/>
  <c r="Q38" i="20"/>
  <c r="M38" i="20"/>
  <c r="I38" i="20"/>
  <c r="E38" i="20"/>
  <c r="O55" i="19"/>
  <c r="K55" i="19"/>
  <c r="G55" i="19"/>
  <c r="U37" i="19"/>
  <c r="Q37" i="19"/>
  <c r="M37" i="19"/>
  <c r="I37" i="19"/>
  <c r="E37" i="19"/>
  <c r="M55" i="23"/>
  <c r="L38" i="23"/>
  <c r="I55" i="23"/>
  <c r="H38" i="23"/>
  <c r="D38" i="23"/>
  <c r="E55" i="23"/>
  <c r="T37" i="23"/>
  <c r="P37" i="23"/>
  <c r="P55" i="23"/>
  <c r="D37" i="23"/>
  <c r="E54" i="23"/>
  <c r="F47" i="23"/>
  <c r="M54" i="23"/>
  <c r="L55" i="30"/>
  <c r="H55" i="30"/>
  <c r="T54" i="30"/>
  <c r="P55" i="30"/>
  <c r="L54" i="30"/>
  <c r="H54" i="30"/>
  <c r="V55" i="30"/>
  <c r="M54" i="30"/>
  <c r="N47" i="30"/>
  <c r="D54" i="31"/>
  <c r="F38" i="31"/>
  <c r="G55" i="31"/>
  <c r="V37" i="31"/>
  <c r="S54" i="31"/>
  <c r="R37" i="31"/>
  <c r="O54" i="31"/>
  <c r="N37" i="31"/>
  <c r="K54" i="31"/>
  <c r="J37" i="31"/>
  <c r="G54" i="31"/>
  <c r="F37" i="31"/>
  <c r="T47" i="31"/>
  <c r="S30" i="31"/>
  <c r="P47" i="31"/>
  <c r="O30" i="31"/>
  <c r="L47" i="31"/>
  <c r="K30" i="31"/>
  <c r="C37" i="31"/>
  <c r="T38" i="31"/>
  <c r="H47" i="31"/>
  <c r="S55" i="19"/>
  <c r="L55" i="31"/>
  <c r="K38" i="31"/>
  <c r="V38" i="23"/>
  <c r="R38" i="23"/>
  <c r="V30" i="23"/>
  <c r="R30" i="23"/>
  <c r="N30" i="23"/>
  <c r="J30" i="23"/>
  <c r="F30" i="23"/>
  <c r="E47" i="23"/>
  <c r="V54" i="23"/>
  <c r="R54" i="23"/>
  <c r="N54" i="23"/>
  <c r="J54" i="23"/>
  <c r="S38" i="30"/>
  <c r="O38" i="30"/>
  <c r="K38" i="30"/>
  <c r="G38" i="30"/>
  <c r="S30" i="30"/>
  <c r="O30" i="30"/>
  <c r="K30" i="30"/>
  <c r="G30" i="30"/>
  <c r="V54" i="30"/>
  <c r="R54" i="30"/>
  <c r="N54" i="30"/>
  <c r="J54" i="30"/>
  <c r="F54" i="30"/>
  <c r="C30" i="31"/>
  <c r="E38" i="31"/>
  <c r="U30" i="31"/>
  <c r="Q30" i="31"/>
  <c r="M30" i="31"/>
  <c r="I30" i="31"/>
  <c r="E30" i="31"/>
  <c r="E54" i="31"/>
  <c r="E37" i="23"/>
  <c r="T30" i="23"/>
  <c r="P30" i="23"/>
  <c r="L30" i="23"/>
  <c r="H30" i="23"/>
  <c r="P54" i="23"/>
  <c r="V37" i="30"/>
  <c r="R37" i="30"/>
  <c r="N37" i="30"/>
  <c r="J37" i="30"/>
  <c r="F37" i="30"/>
  <c r="P54" i="30"/>
  <c r="U47" i="30"/>
  <c r="Q47" i="30"/>
  <c r="M47" i="30"/>
  <c r="I47" i="30"/>
  <c r="E47" i="30"/>
  <c r="O38" i="31"/>
  <c r="G47" i="31"/>
  <c r="T54" i="31"/>
  <c r="P54" i="31"/>
  <c r="L54" i="31"/>
  <c r="W38" i="23"/>
  <c r="S38" i="23"/>
  <c r="O38" i="23"/>
  <c r="K38" i="23"/>
  <c r="W30" i="23"/>
  <c r="S30" i="23"/>
  <c r="O30" i="23"/>
  <c r="K30" i="23"/>
  <c r="O37" i="31"/>
  <c r="G37" i="31"/>
  <c r="V30" i="31"/>
  <c r="R30" i="31"/>
  <c r="N30" i="31"/>
  <c r="J30" i="31"/>
  <c r="C66" i="34"/>
  <c r="D97" i="34"/>
  <c r="M38" i="24"/>
  <c r="E38" i="24"/>
  <c r="M37" i="24"/>
  <c r="H37" i="24"/>
  <c r="Q30" i="24"/>
  <c r="M55" i="24"/>
  <c r="E55" i="24"/>
  <c r="M54" i="24"/>
  <c r="P55" i="24"/>
  <c r="L55" i="24"/>
  <c r="H55" i="24"/>
  <c r="Q37" i="24"/>
  <c r="M30" i="24"/>
  <c r="J55" i="24"/>
  <c r="O55" i="24"/>
  <c r="K55" i="24"/>
  <c r="G55" i="24"/>
  <c r="S54" i="24"/>
  <c r="O54" i="24"/>
  <c r="K54" i="24"/>
  <c r="G54" i="24"/>
  <c r="P37" i="24"/>
  <c r="J37" i="24"/>
  <c r="E37" i="24"/>
  <c r="I30" i="24"/>
  <c r="I55" i="24"/>
  <c r="U54" i="24"/>
  <c r="E54" i="24"/>
  <c r="I37" i="24"/>
  <c r="E30" i="24"/>
  <c r="C30" i="24"/>
  <c r="D47" i="24"/>
  <c r="U47" i="24"/>
  <c r="Q47" i="24"/>
  <c r="M47" i="24"/>
  <c r="I47" i="24"/>
  <c r="E47" i="24"/>
  <c r="T38" i="24"/>
  <c r="T54" i="24"/>
  <c r="P54" i="24"/>
  <c r="L54" i="24"/>
  <c r="H54" i="24"/>
  <c r="T47" i="24"/>
  <c r="P47" i="24"/>
  <c r="L47" i="24"/>
  <c r="H47" i="24"/>
  <c r="O38" i="24"/>
  <c r="K38" i="24"/>
  <c r="G38" i="24"/>
  <c r="S47" i="24"/>
  <c r="O47" i="24"/>
  <c r="K47" i="24"/>
  <c r="G47" i="24"/>
  <c r="N38" i="24"/>
  <c r="J38" i="24"/>
  <c r="F38" i="24"/>
  <c r="O37" i="24"/>
  <c r="M55" i="31" l="1"/>
  <c r="L38" i="31"/>
  <c r="U55" i="31"/>
  <c r="I55" i="31"/>
  <c r="H38" i="31"/>
  <c r="T38" i="19"/>
  <c r="R38" i="31"/>
  <c r="S55" i="31"/>
  <c r="R55" i="31"/>
  <c r="Q55" i="23"/>
  <c r="P38" i="23"/>
  <c r="P38" i="19"/>
  <c r="Q55" i="19"/>
  <c r="T38" i="30"/>
  <c r="U55" i="30"/>
  <c r="N38" i="31"/>
  <c r="O55" i="31"/>
  <c r="N55" i="31"/>
  <c r="P38" i="30"/>
  <c r="Q55" i="30"/>
  <c r="T55" i="30"/>
  <c r="V38" i="31"/>
  <c r="T55" i="31"/>
  <c r="S38" i="31"/>
  <c r="J38" i="31"/>
  <c r="K55" i="31"/>
  <c r="J55" i="31"/>
  <c r="U55" i="23"/>
  <c r="T38" i="23"/>
  <c r="T55" i="23"/>
  <c r="T55" i="19"/>
  <c r="P38" i="24"/>
  <c r="R55" i="24"/>
  <c r="Q38" i="24"/>
  <c r="T55" i="24"/>
  <c r="S38" i="24"/>
  <c r="Q55" i="24"/>
  <c r="S55" i="24"/>
  <c r="R38" i="24"/>
  <c r="U55" i="24"/>
  <c r="Z22" i="8" l="1"/>
  <c r="AA22" i="8"/>
  <c r="Y22" i="8"/>
  <c r="Z26" i="8" l="1"/>
  <c r="Z21" i="8"/>
  <c r="Z28" i="8"/>
  <c r="Z32" i="8"/>
  <c r="Z34" i="8"/>
  <c r="Z36" i="8"/>
  <c r="AA56" i="8"/>
  <c r="Z27" i="8"/>
  <c r="Z29" i="8"/>
  <c r="Z31" i="8"/>
  <c r="Z33" i="8"/>
  <c r="Z35" i="8"/>
  <c r="Z39" i="8"/>
  <c r="Z37" i="8"/>
  <c r="Z30" i="8"/>
  <c r="Y56" i="8"/>
  <c r="Y28" i="8"/>
  <c r="Y30" i="8"/>
  <c r="Y32" i="8"/>
  <c r="Y34" i="8"/>
  <c r="Y36" i="8"/>
  <c r="AC22" i="8"/>
  <c r="Z56" i="8"/>
  <c r="Y27" i="8"/>
  <c r="Y29" i="8"/>
  <c r="Y31" i="8"/>
  <c r="Y33" i="8"/>
  <c r="Y35" i="8"/>
  <c r="Y39" i="8"/>
  <c r="Y26" i="8"/>
  <c r="Y21" i="8"/>
  <c r="Y37" i="8"/>
  <c r="AA27" i="8"/>
  <c r="AA29" i="8"/>
  <c r="AA31" i="8"/>
  <c r="AA33" i="8"/>
  <c r="AA35" i="8"/>
  <c r="AA37" i="8"/>
  <c r="AA39" i="8"/>
  <c r="AA26" i="8"/>
  <c r="AA28" i="8"/>
  <c r="AA32" i="8"/>
  <c r="AA34" i="8"/>
  <c r="AA36" i="8"/>
  <c r="AB56" i="8"/>
  <c r="AA30" i="8"/>
  <c r="AA21" i="8"/>
  <c r="C37" i="19"/>
  <c r="D54" i="19"/>
  <c r="Z13" i="7"/>
  <c r="X13" i="7"/>
  <c r="Y13" i="7"/>
  <c r="Y13" i="27" l="1"/>
  <c r="Y20" i="7"/>
  <c r="Y29" i="7"/>
  <c r="Y21" i="7"/>
  <c r="Y17" i="7"/>
  <c r="Y18" i="7"/>
  <c r="Y19" i="7"/>
  <c r="AB55" i="8"/>
  <c r="AA38" i="8"/>
  <c r="Y38" i="8"/>
  <c r="Z55" i="8"/>
  <c r="Y55" i="8"/>
  <c r="AC21" i="8"/>
  <c r="AC38" i="8" s="1"/>
  <c r="Z19" i="7"/>
  <c r="Z13" i="27"/>
  <c r="Z20" i="7"/>
  <c r="Z29" i="7"/>
  <c r="Z21" i="7"/>
  <c r="Z17" i="7"/>
  <c r="AA29" i="7"/>
  <c r="Z18" i="7"/>
  <c r="AC28" i="8"/>
  <c r="AC32" i="8"/>
  <c r="AC36" i="8"/>
  <c r="AC39" i="8"/>
  <c r="AC26" i="8"/>
  <c r="AC30" i="8"/>
  <c r="AC31" i="8"/>
  <c r="AC33" i="8"/>
  <c r="AC27" i="8"/>
  <c r="AC34" i="8"/>
  <c r="AC37" i="8"/>
  <c r="AC29" i="8"/>
  <c r="AC35" i="8"/>
  <c r="AA55" i="8"/>
  <c r="Z38" i="8"/>
  <c r="AB13" i="7"/>
  <c r="X29" i="7"/>
  <c r="X21" i="7"/>
  <c r="X18" i="7"/>
  <c r="X19" i="7"/>
  <c r="X13" i="27"/>
  <c r="X20" i="7"/>
  <c r="X17" i="7"/>
  <c r="B13" i="4"/>
  <c r="AB31" i="4" l="1"/>
  <c r="AB13" i="4"/>
  <c r="B13" i="38"/>
  <c r="AB21" i="7"/>
  <c r="AB13" i="27"/>
  <c r="AB19" i="7"/>
  <c r="AB20" i="7"/>
  <c r="AB17" i="7"/>
  <c r="AB18" i="7"/>
  <c r="B22" i="4"/>
  <c r="C31" i="4"/>
  <c r="AB22" i="4" l="1"/>
  <c r="AB13" i="38"/>
  <c r="Q30" i="2"/>
  <c r="R47" i="2"/>
  <c r="I30" i="2"/>
  <c r="J47" i="2"/>
  <c r="T30" i="2"/>
  <c r="U47" i="2"/>
  <c r="P30" i="2"/>
  <c r="Q47" i="2"/>
  <c r="L30" i="2"/>
  <c r="M47" i="2"/>
  <c r="H30" i="2"/>
  <c r="I47" i="2"/>
  <c r="D30" i="2"/>
  <c r="E47" i="2"/>
  <c r="U30" i="2"/>
  <c r="V47" i="2"/>
  <c r="E30" i="2"/>
  <c r="F47" i="2"/>
  <c r="D47" i="2"/>
  <c r="C30" i="2"/>
  <c r="T47" i="2"/>
  <c r="S30" i="2"/>
  <c r="P47" i="2"/>
  <c r="O30" i="2"/>
  <c r="L47" i="2"/>
  <c r="K30" i="2"/>
  <c r="H47" i="2"/>
  <c r="G30" i="2"/>
  <c r="M30" i="2"/>
  <c r="N47" i="2"/>
  <c r="V30" i="2"/>
  <c r="S47" i="2"/>
  <c r="R30" i="2"/>
  <c r="O47" i="2"/>
  <c r="N30" i="2"/>
  <c r="K47" i="2"/>
  <c r="J30" i="2"/>
  <c r="G47" i="2"/>
  <c r="F30" i="2"/>
  <c r="C13" i="29"/>
  <c r="AC13" i="29" l="1"/>
  <c r="AC30" i="29" s="1"/>
  <c r="AC47" i="29"/>
  <c r="I54" i="29"/>
  <c r="H37" i="29"/>
  <c r="J47" i="29"/>
  <c r="I30" i="29"/>
  <c r="M38" i="29"/>
  <c r="F55" i="29"/>
  <c r="E38" i="29"/>
  <c r="V54" i="29"/>
  <c r="U37" i="29"/>
  <c r="R54" i="29"/>
  <c r="Q37" i="29"/>
  <c r="N54" i="29"/>
  <c r="M37" i="29"/>
  <c r="J54" i="29"/>
  <c r="I37" i="29"/>
  <c r="F54" i="29"/>
  <c r="E37" i="29"/>
  <c r="S47" i="29"/>
  <c r="R30" i="29"/>
  <c r="O47" i="29"/>
  <c r="N30" i="29"/>
  <c r="J30" i="29"/>
  <c r="K47" i="29"/>
  <c r="G47" i="29"/>
  <c r="F30" i="29"/>
  <c r="I38" i="29"/>
  <c r="U54" i="29"/>
  <c r="T37" i="29"/>
  <c r="M54" i="29"/>
  <c r="L37" i="29"/>
  <c r="V47" i="29"/>
  <c r="U30" i="29"/>
  <c r="N47" i="29"/>
  <c r="M30" i="29"/>
  <c r="G38" i="29"/>
  <c r="S37" i="29"/>
  <c r="T54" i="29"/>
  <c r="O37" i="29"/>
  <c r="P54" i="29"/>
  <c r="K37" i="29"/>
  <c r="L54" i="29"/>
  <c r="G37" i="29"/>
  <c r="H54" i="29"/>
  <c r="D47" i="29"/>
  <c r="C30" i="29"/>
  <c r="U47" i="29"/>
  <c r="T30" i="29"/>
  <c r="P30" i="29"/>
  <c r="Q47" i="29"/>
  <c r="M47" i="29"/>
  <c r="L30" i="29"/>
  <c r="H30" i="29"/>
  <c r="I47" i="29"/>
  <c r="D30" i="29"/>
  <c r="E47" i="29"/>
  <c r="D54" i="29"/>
  <c r="C37" i="29"/>
  <c r="Q54" i="29"/>
  <c r="P37" i="29"/>
  <c r="E54" i="29"/>
  <c r="D37" i="29"/>
  <c r="R47" i="29"/>
  <c r="Q30" i="29"/>
  <c r="F47" i="29"/>
  <c r="E30" i="29"/>
  <c r="Q38" i="29"/>
  <c r="G55" i="29"/>
  <c r="F38" i="29"/>
  <c r="R55" i="29"/>
  <c r="S54" i="29"/>
  <c r="R37" i="29"/>
  <c r="N37" i="29"/>
  <c r="O54" i="29"/>
  <c r="J37" i="29"/>
  <c r="K54" i="29"/>
  <c r="G54" i="29"/>
  <c r="F37" i="29"/>
  <c r="S30" i="29"/>
  <c r="T47" i="29"/>
  <c r="O30" i="29"/>
  <c r="P47" i="29"/>
  <c r="K30" i="29"/>
  <c r="L47" i="29"/>
  <c r="G30" i="29"/>
  <c r="H47" i="29"/>
  <c r="C34" i="37"/>
  <c r="C34" i="21"/>
  <c r="C34" i="35"/>
  <c r="B9" i="39"/>
  <c r="B9" i="38"/>
  <c r="D34" i="37"/>
  <c r="E34" i="37"/>
  <c r="F34" i="37"/>
  <c r="G34" i="37"/>
  <c r="H34" i="37"/>
  <c r="I34" i="37"/>
  <c r="J34" i="37"/>
  <c r="J35" i="37" s="1"/>
  <c r="K34" i="37"/>
  <c r="L34" i="37"/>
  <c r="M34" i="37"/>
  <c r="N34" i="37"/>
  <c r="N35" i="37" s="1"/>
  <c r="O34" i="37"/>
  <c r="P34" i="37"/>
  <c r="Q34" i="37"/>
  <c r="R34" i="37"/>
  <c r="S34" i="37"/>
  <c r="T34" i="37"/>
  <c r="U96" i="37" s="1"/>
  <c r="U34" i="37"/>
  <c r="V34" i="37"/>
  <c r="W34" i="37"/>
  <c r="X34" i="37"/>
  <c r="Y34" i="37"/>
  <c r="F35" i="37"/>
  <c r="I35" i="37"/>
  <c r="M35" i="37"/>
  <c r="R35" i="37"/>
  <c r="U35" i="37"/>
  <c r="S70" i="35"/>
  <c r="T70" i="35"/>
  <c r="C26" i="23"/>
  <c r="D34" i="21"/>
  <c r="E34" i="21"/>
  <c r="F34" i="21"/>
  <c r="G34" i="21"/>
  <c r="H34" i="21"/>
  <c r="I34" i="21"/>
  <c r="I35" i="21" s="1"/>
  <c r="J34" i="21"/>
  <c r="K34" i="21"/>
  <c r="L34" i="21"/>
  <c r="M34" i="21"/>
  <c r="N34" i="21"/>
  <c r="O34" i="21"/>
  <c r="P34" i="21"/>
  <c r="Q34" i="21"/>
  <c r="Q35" i="21" s="1"/>
  <c r="R34" i="21"/>
  <c r="S34" i="21"/>
  <c r="T96" i="21" s="1"/>
  <c r="T34" i="21"/>
  <c r="U34" i="21"/>
  <c r="V96" i="21" s="1"/>
  <c r="V34" i="21"/>
  <c r="W34" i="21"/>
  <c r="X34" i="21"/>
  <c r="Y34" i="21"/>
  <c r="F35" i="21"/>
  <c r="J35" i="21"/>
  <c r="N35" i="21"/>
  <c r="R35" i="21"/>
  <c r="V35" i="21"/>
  <c r="B13" i="12"/>
  <c r="B13" i="11"/>
  <c r="B13" i="6"/>
  <c r="B18" i="6"/>
  <c r="B13" i="5"/>
  <c r="AB31" i="12" l="1"/>
  <c r="B13" i="40"/>
  <c r="AB13" i="12"/>
  <c r="Z96" i="21"/>
  <c r="Y65" i="21"/>
  <c r="V66" i="21"/>
  <c r="Y96" i="21"/>
  <c r="X65" i="21"/>
  <c r="U96" i="21"/>
  <c r="X96" i="37"/>
  <c r="W65" i="37"/>
  <c r="AC34" i="37"/>
  <c r="AC65" i="37" s="1"/>
  <c r="AC96" i="37"/>
  <c r="X96" i="21"/>
  <c r="W65" i="21"/>
  <c r="V35" i="37"/>
  <c r="V97" i="37" s="1"/>
  <c r="W96" i="37"/>
  <c r="AB31" i="6"/>
  <c r="AB13" i="6"/>
  <c r="AB22" i="6" s="1"/>
  <c r="B13" i="39"/>
  <c r="AB31" i="11"/>
  <c r="AB13" i="11"/>
  <c r="W96" i="21"/>
  <c r="V65" i="21"/>
  <c r="Z96" i="37"/>
  <c r="Y65" i="37"/>
  <c r="V96" i="37"/>
  <c r="AC34" i="35"/>
  <c r="AC65" i="35" s="1"/>
  <c r="AC96" i="35"/>
  <c r="AB13" i="5"/>
  <c r="AB22" i="5" s="1"/>
  <c r="AB31" i="5"/>
  <c r="Y96" i="37"/>
  <c r="X65" i="37"/>
  <c r="AC34" i="21"/>
  <c r="AC65" i="21" s="1"/>
  <c r="AC96" i="21"/>
  <c r="F30" i="8"/>
  <c r="G47" i="8"/>
  <c r="B22" i="11"/>
  <c r="C31" i="11"/>
  <c r="G30" i="20"/>
  <c r="H47" i="20"/>
  <c r="J97" i="21"/>
  <c r="I66" i="21"/>
  <c r="T35" i="21"/>
  <c r="T65" i="21"/>
  <c r="H35" i="21"/>
  <c r="H65" i="21"/>
  <c r="I96" i="21"/>
  <c r="R66" i="37"/>
  <c r="X35" i="37"/>
  <c r="D65" i="37"/>
  <c r="E96" i="37"/>
  <c r="B22" i="5"/>
  <c r="C31" i="5"/>
  <c r="F47" i="8"/>
  <c r="E30" i="8"/>
  <c r="J47" i="8"/>
  <c r="I30" i="8"/>
  <c r="N47" i="8"/>
  <c r="M30" i="8"/>
  <c r="R47" i="8"/>
  <c r="Q30" i="8"/>
  <c r="V47" i="8"/>
  <c r="U30" i="8"/>
  <c r="D47" i="8"/>
  <c r="C30" i="8"/>
  <c r="U47" i="20"/>
  <c r="T30" i="20"/>
  <c r="Q47" i="20"/>
  <c r="P30" i="20"/>
  <c r="M47" i="20"/>
  <c r="L30" i="20"/>
  <c r="I47" i="20"/>
  <c r="H30" i="20"/>
  <c r="E47" i="20"/>
  <c r="D30" i="20"/>
  <c r="R66" i="21"/>
  <c r="J66" i="21"/>
  <c r="Y35" i="21"/>
  <c r="U65" i="21"/>
  <c r="R96" i="21"/>
  <c r="Q65" i="21"/>
  <c r="N96" i="21"/>
  <c r="M65" i="21"/>
  <c r="J96" i="21"/>
  <c r="I65" i="21"/>
  <c r="F96" i="21"/>
  <c r="E65" i="21"/>
  <c r="C37" i="30"/>
  <c r="D54" i="30"/>
  <c r="U66" i="37"/>
  <c r="N66" i="37"/>
  <c r="J97" i="37"/>
  <c r="I66" i="37"/>
  <c r="Y35" i="37"/>
  <c r="U65" i="37"/>
  <c r="R96" i="37"/>
  <c r="Q65" i="37"/>
  <c r="N96" i="37"/>
  <c r="M65" i="37"/>
  <c r="J96" i="37"/>
  <c r="I65" i="37"/>
  <c r="F96" i="37"/>
  <c r="E65" i="37"/>
  <c r="R30" i="19"/>
  <c r="S47" i="19"/>
  <c r="N30" i="19"/>
  <c r="O47" i="19"/>
  <c r="J30" i="19"/>
  <c r="K47" i="19"/>
  <c r="F30" i="19"/>
  <c r="G47" i="19"/>
  <c r="K55" i="29"/>
  <c r="J38" i="29"/>
  <c r="Q55" i="29"/>
  <c r="P38" i="29"/>
  <c r="D55" i="29"/>
  <c r="C38" i="29"/>
  <c r="K38" i="29"/>
  <c r="L55" i="29"/>
  <c r="T38" i="29"/>
  <c r="U55" i="29"/>
  <c r="N30" i="8"/>
  <c r="O47" i="8"/>
  <c r="V30" i="8"/>
  <c r="S30" i="20"/>
  <c r="T47" i="20"/>
  <c r="L47" i="20"/>
  <c r="K30" i="20"/>
  <c r="R97" i="21"/>
  <c r="Q66" i="21"/>
  <c r="P35" i="21"/>
  <c r="Q96" i="21"/>
  <c r="P65" i="21"/>
  <c r="F66" i="37"/>
  <c r="T35" i="37"/>
  <c r="U97" i="37" s="1"/>
  <c r="T65" i="37"/>
  <c r="L65" i="37"/>
  <c r="M96" i="37"/>
  <c r="U30" i="19"/>
  <c r="M30" i="19"/>
  <c r="N47" i="19"/>
  <c r="E30" i="19"/>
  <c r="F47" i="19"/>
  <c r="D96" i="37"/>
  <c r="C65" i="37"/>
  <c r="L38" i="29"/>
  <c r="M55" i="29"/>
  <c r="V55" i="29"/>
  <c r="U38" i="29"/>
  <c r="H47" i="8"/>
  <c r="G30" i="8"/>
  <c r="L47" i="8"/>
  <c r="K30" i="8"/>
  <c r="P47" i="8"/>
  <c r="O30" i="8"/>
  <c r="T47" i="8"/>
  <c r="S30" i="8"/>
  <c r="W30" i="8"/>
  <c r="B22" i="12"/>
  <c r="C31" i="12"/>
  <c r="V30" i="20"/>
  <c r="S47" i="20"/>
  <c r="R30" i="20"/>
  <c r="O47" i="20"/>
  <c r="N30" i="20"/>
  <c r="K47" i="20"/>
  <c r="J30" i="20"/>
  <c r="G47" i="20"/>
  <c r="F30" i="20"/>
  <c r="N66" i="21"/>
  <c r="F66" i="21"/>
  <c r="W35" i="21"/>
  <c r="S35" i="21"/>
  <c r="S65" i="21"/>
  <c r="O35" i="21"/>
  <c r="O65" i="21"/>
  <c r="P96" i="21"/>
  <c r="K35" i="21"/>
  <c r="K65" i="21"/>
  <c r="L96" i="21"/>
  <c r="G35" i="21"/>
  <c r="G97" i="21" s="1"/>
  <c r="G65" i="21"/>
  <c r="H96" i="21"/>
  <c r="Q35" i="37"/>
  <c r="L35" i="37"/>
  <c r="E35" i="37"/>
  <c r="W35" i="37"/>
  <c r="S35" i="37"/>
  <c r="S65" i="37"/>
  <c r="T96" i="37"/>
  <c r="O35" i="37"/>
  <c r="O97" i="37" s="1"/>
  <c r="O65" i="37"/>
  <c r="P96" i="37"/>
  <c r="K35" i="37"/>
  <c r="K65" i="37"/>
  <c r="L96" i="37"/>
  <c r="G35" i="37"/>
  <c r="G65" i="37"/>
  <c r="H96" i="37"/>
  <c r="T30" i="19"/>
  <c r="Q47" i="19"/>
  <c r="P30" i="19"/>
  <c r="M47" i="19"/>
  <c r="L30" i="19"/>
  <c r="I47" i="19"/>
  <c r="H30" i="19"/>
  <c r="E47" i="19"/>
  <c r="D30" i="19"/>
  <c r="D55" i="19"/>
  <c r="C38" i="19"/>
  <c r="C35" i="35"/>
  <c r="D96" i="35"/>
  <c r="C65" i="35"/>
  <c r="S55" i="29"/>
  <c r="R38" i="29"/>
  <c r="H38" i="29"/>
  <c r="I55" i="29"/>
  <c r="S38" i="29"/>
  <c r="T55" i="29"/>
  <c r="J55" i="29"/>
  <c r="K47" i="8"/>
  <c r="J30" i="8"/>
  <c r="S47" i="8"/>
  <c r="R30" i="8"/>
  <c r="W30" i="20"/>
  <c r="P47" i="20"/>
  <c r="O30" i="20"/>
  <c r="D47" i="20"/>
  <c r="C30" i="20"/>
  <c r="X35" i="21"/>
  <c r="L35" i="21"/>
  <c r="M96" i="21"/>
  <c r="L65" i="21"/>
  <c r="D35" i="21"/>
  <c r="D65" i="21"/>
  <c r="E96" i="21"/>
  <c r="N97" i="37"/>
  <c r="M66" i="37"/>
  <c r="P65" i="37"/>
  <c r="Q96" i="37"/>
  <c r="H35" i="37"/>
  <c r="H65" i="37"/>
  <c r="I96" i="37"/>
  <c r="Q30" i="19"/>
  <c r="R47" i="19"/>
  <c r="I30" i="19"/>
  <c r="J47" i="19"/>
  <c r="D38" i="29"/>
  <c r="E55" i="29"/>
  <c r="B22" i="6"/>
  <c r="C31" i="6"/>
  <c r="E47" i="8"/>
  <c r="D30" i="8"/>
  <c r="I47" i="8"/>
  <c r="H30" i="8"/>
  <c r="M47" i="8"/>
  <c r="L30" i="8"/>
  <c r="Q47" i="8"/>
  <c r="P30" i="8"/>
  <c r="U47" i="8"/>
  <c r="T30" i="8"/>
  <c r="D55" i="20"/>
  <c r="C38" i="20"/>
  <c r="V47" i="20"/>
  <c r="U30" i="20"/>
  <c r="R47" i="20"/>
  <c r="Q30" i="20"/>
  <c r="N47" i="20"/>
  <c r="M30" i="20"/>
  <c r="J47" i="20"/>
  <c r="I30" i="20"/>
  <c r="F47" i="20"/>
  <c r="E30" i="20"/>
  <c r="U35" i="21"/>
  <c r="V97" i="21" s="1"/>
  <c r="M35" i="21"/>
  <c r="E35" i="21"/>
  <c r="R65" i="21"/>
  <c r="S96" i="21"/>
  <c r="N65" i="21"/>
  <c r="O96" i="21"/>
  <c r="J65" i="21"/>
  <c r="K96" i="21"/>
  <c r="G96" i="21"/>
  <c r="F65" i="21"/>
  <c r="D54" i="23"/>
  <c r="C37" i="23"/>
  <c r="V66" i="37"/>
  <c r="P35" i="37"/>
  <c r="K97" i="37"/>
  <c r="J66" i="37"/>
  <c r="D35" i="37"/>
  <c r="V65" i="37"/>
  <c r="S96" i="37"/>
  <c r="R65" i="37"/>
  <c r="O96" i="37"/>
  <c r="N65" i="37"/>
  <c r="K96" i="37"/>
  <c r="J65" i="37"/>
  <c r="G96" i="37"/>
  <c r="F65" i="37"/>
  <c r="T47" i="19"/>
  <c r="S30" i="19"/>
  <c r="P47" i="19"/>
  <c r="O30" i="19"/>
  <c r="L47" i="19"/>
  <c r="K30" i="19"/>
  <c r="H47" i="19"/>
  <c r="G30" i="19"/>
  <c r="D47" i="19"/>
  <c r="C30" i="19"/>
  <c r="C35" i="21"/>
  <c r="D96" i="21"/>
  <c r="C65" i="21"/>
  <c r="N38" i="29"/>
  <c r="O55" i="29"/>
  <c r="O38" i="29"/>
  <c r="P55" i="29"/>
  <c r="H55" i="29"/>
  <c r="N55" i="29"/>
  <c r="C35" i="37"/>
  <c r="D55" i="24"/>
  <c r="C38" i="24"/>
  <c r="D54" i="24"/>
  <c r="C37" i="24"/>
  <c r="S97" i="21" l="1"/>
  <c r="T97" i="21"/>
  <c r="X66" i="37"/>
  <c r="Y97" i="37"/>
  <c r="AB13" i="39"/>
  <c r="AB22" i="11"/>
  <c r="AC35" i="37"/>
  <c r="AC66" i="37" s="1"/>
  <c r="AC97" i="37"/>
  <c r="W66" i="21"/>
  <c r="X97" i="21"/>
  <c r="W97" i="21"/>
  <c r="AB22" i="12"/>
  <c r="AB13" i="40"/>
  <c r="AC35" i="21"/>
  <c r="AC66" i="21" s="1"/>
  <c r="AC97" i="21"/>
  <c r="AC35" i="35"/>
  <c r="AC66" i="35" s="1"/>
  <c r="AC97" i="35"/>
  <c r="X97" i="37"/>
  <c r="W66" i="37"/>
  <c r="U97" i="21"/>
  <c r="W97" i="37"/>
  <c r="Y97" i="21"/>
  <c r="X66" i="21"/>
  <c r="Y66" i="37"/>
  <c r="Z97" i="37"/>
  <c r="Y66" i="21"/>
  <c r="Z97" i="21"/>
  <c r="D97" i="21"/>
  <c r="C66" i="21"/>
  <c r="P97" i="21"/>
  <c r="O66" i="21"/>
  <c r="T66" i="37"/>
  <c r="C38" i="30"/>
  <c r="D55" i="30"/>
  <c r="E97" i="37"/>
  <c r="D66" i="37"/>
  <c r="E66" i="21"/>
  <c r="F97" i="21"/>
  <c r="E97" i="21"/>
  <c r="D66" i="21"/>
  <c r="D97" i="35"/>
  <c r="C66" i="35"/>
  <c r="T97" i="37"/>
  <c r="S66" i="37"/>
  <c r="F97" i="37"/>
  <c r="E66" i="37"/>
  <c r="L97" i="21"/>
  <c r="K66" i="21"/>
  <c r="P66" i="21"/>
  <c r="Q97" i="21"/>
  <c r="T66" i="21"/>
  <c r="Q97" i="37"/>
  <c r="P66" i="37"/>
  <c r="M97" i="21"/>
  <c r="L66" i="21"/>
  <c r="H97" i="37"/>
  <c r="G66" i="37"/>
  <c r="C38" i="31"/>
  <c r="D55" i="31"/>
  <c r="D55" i="23"/>
  <c r="C38" i="23"/>
  <c r="N97" i="21"/>
  <c r="M66" i="21"/>
  <c r="I97" i="37"/>
  <c r="H66" i="37"/>
  <c r="P97" i="37"/>
  <c r="O66" i="37"/>
  <c r="M97" i="37"/>
  <c r="L66" i="37"/>
  <c r="H97" i="21"/>
  <c r="G66" i="21"/>
  <c r="O97" i="21"/>
  <c r="G97" i="37"/>
  <c r="K97" i="21"/>
  <c r="H66" i="21"/>
  <c r="I97" i="21"/>
  <c r="D97" i="37"/>
  <c r="C66" i="37"/>
  <c r="U66" i="21"/>
  <c r="L97" i="37"/>
  <c r="K66" i="37"/>
  <c r="R97" i="37"/>
  <c r="Q66" i="37"/>
  <c r="S66" i="21"/>
  <c r="S97" i="37"/>
</calcChain>
</file>

<file path=xl/sharedStrings.xml><?xml version="1.0" encoding="utf-8"?>
<sst xmlns="http://schemas.openxmlformats.org/spreadsheetml/2006/main" count="3505" uniqueCount="1123">
  <si>
    <t>INDICE</t>
  </si>
  <si>
    <t>Cuadro 2</t>
  </si>
  <si>
    <t>Valor (millones de dólares)</t>
  </si>
  <si>
    <t>Hilo</t>
  </si>
  <si>
    <t>Textil</t>
  </si>
  <si>
    <t>Confección</t>
  </si>
  <si>
    <t>Otros</t>
  </si>
  <si>
    <t>Total</t>
  </si>
  <si>
    <t>Participación (en porcentajes)</t>
  </si>
  <si>
    <t>Tasa de crecimiento anual</t>
  </si>
  <si>
    <t>--</t>
  </si>
  <si>
    <t>NOTAS</t>
  </si>
  <si>
    <t>|</t>
  </si>
  <si>
    <t>Cuadro 7</t>
  </si>
  <si>
    <t xml:space="preserve">Estados Unidos            </t>
  </si>
  <si>
    <t xml:space="preserve">China                     </t>
  </si>
  <si>
    <t>Canadá</t>
  </si>
  <si>
    <t>América Latina y el Caribe</t>
  </si>
  <si>
    <t>Centroamérica</t>
  </si>
  <si>
    <t xml:space="preserve">Costa Rica                </t>
  </si>
  <si>
    <t xml:space="preserve">El Salvador               </t>
  </si>
  <si>
    <t xml:space="preserve">Guatemala                 </t>
  </si>
  <si>
    <t xml:space="preserve">Honduras                  </t>
  </si>
  <si>
    <t xml:space="preserve">Nicaragua                 </t>
  </si>
  <si>
    <t>Panama</t>
  </si>
  <si>
    <t>Subtotal</t>
  </si>
  <si>
    <t>Resto</t>
  </si>
  <si>
    <t>Cuadro 17</t>
  </si>
  <si>
    <t> 520100</t>
  </si>
  <si>
    <t> 550320</t>
  </si>
  <si>
    <t> 540233</t>
  </si>
  <si>
    <t> 540110</t>
  </si>
  <si>
    <t> 520512</t>
  </si>
  <si>
    <t> 540220</t>
  </si>
  <si>
    <t> 560750</t>
  </si>
  <si>
    <t> 540245</t>
  </si>
  <si>
    <t> 701912</t>
  </si>
  <si>
    <t> 540419</t>
  </si>
  <si>
    <t> 701919</t>
  </si>
  <si>
    <t>Cuadro 25</t>
  </si>
  <si>
    <t>Subtotal EU</t>
  </si>
  <si>
    <t>Total HTC</t>
  </si>
  <si>
    <t>Cuadro 28</t>
  </si>
  <si>
    <t>Subtotal China</t>
  </si>
  <si>
    <t>Cuadro 31</t>
  </si>
  <si>
    <t>Subtotal ALC</t>
  </si>
  <si>
    <t>Cuadro 1</t>
  </si>
  <si>
    <t>Cuadro 6</t>
  </si>
  <si>
    <t xml:space="preserve">Canadá                    </t>
  </si>
  <si>
    <t>Cuadro 16</t>
  </si>
  <si>
    <t> 560749</t>
  </si>
  <si>
    <t> 560790</t>
  </si>
  <si>
    <t> 520300</t>
  </si>
  <si>
    <t> 550510</t>
  </si>
  <si>
    <t> 550953</t>
  </si>
  <si>
    <t> 510710</t>
  </si>
  <si>
    <t> 540600</t>
  </si>
  <si>
    <t> 520299</t>
  </si>
  <si>
    <t>Cuadro 24</t>
  </si>
  <si>
    <t>Cuadro 27</t>
  </si>
  <si>
    <t>Cuadro 30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</si>
  <si>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</si>
  <si>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</si>
  <si>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</si>
  <si>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</si>
  <si>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</si>
  <si>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</si>
  <si>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</si>
  <si>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</si>
  <si>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</si>
  <si>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 xml:space="preserve"> IMPORTACIONES TOTALES DE LAS PRINCIPALES 25 PARTIDAS DE OTROS DE LA CADENA HTC</t>
  </si>
  <si>
    <t>C23</t>
  </si>
  <si>
    <t xml:space="preserve"> EXPORTACIONES TOTALES DE LAS PRINCIPALES 25 PARTIDAS DE OTROS DE LA CADENA HTC</t>
  </si>
  <si>
    <t>C22</t>
  </si>
  <si>
    <t xml:space="preserve"> IMPORTACIONES TOTALES DE LAS PRINCIPALES 25 PARTIDAS DE CONFECCIÓN DE LA CADENA HTC</t>
  </si>
  <si>
    <t>C21</t>
  </si>
  <si>
    <t xml:space="preserve"> EXPORTACIONES TOTALES DE LAS PRINCIPALES 25 PARTIDAS DE CONFECCIÓN DE LA CADENA HTC</t>
  </si>
  <si>
    <t>C20</t>
  </si>
  <si>
    <t xml:space="preserve"> IMPORTACIONES TOTALES DE LAS PRINCIPALES 25 PARTIDAS DE TEXTIL DE LA CADENA HTC</t>
  </si>
  <si>
    <t>C19</t>
  </si>
  <si>
    <t xml:space="preserve"> EXPORTACIONES TOTALES DE LAS PRINCIPALES 25 PARTIDAS DE TEXTIL DE LA CADENA HTC</t>
  </si>
  <si>
    <t>C18</t>
  </si>
  <si>
    <t xml:space="preserve"> IMPORTACIONES TOTALES DE LAS PRINCIPALES 25 PARTIDAS DE HILO LA CADENA HTC </t>
  </si>
  <si>
    <t>C17</t>
  </si>
  <si>
    <t xml:space="preserve">  EXPORTACIONES TOTALES DE LAS PRINCIPALES 25 PARTIDAS DE HILO LA CADENA HTC </t>
  </si>
  <si>
    <t>C16</t>
  </si>
  <si>
    <t xml:space="preserve">  IMPORTACIONES TOTALES DE LAS PRINCIPALES 25 PARTIDAS DE LA CADENA HTC.</t>
  </si>
  <si>
    <t>C15</t>
  </si>
  <si>
    <t xml:space="preserve">  EXPORTACIONES TOTALES DE LAS PRINCIPALES 25 PARTIDAS DE LA CADENA HTC.</t>
  </si>
  <si>
    <t>C14</t>
  </si>
  <si>
    <t xml:space="preserve">  IMPORTACIONES TOTALES DEL SEGMENTO OTROS DE LA CADENA HTC POR PAÍS.</t>
  </si>
  <si>
    <t>C13</t>
  </si>
  <si>
    <t xml:space="preserve">  EXPORTACIONES TOTALES DEL SEGMENTO OTROS DE LA CADENA HTC POR PAÍS.</t>
  </si>
  <si>
    <t>C12</t>
  </si>
  <si>
    <t xml:space="preserve">  IMPORTACIONES TOTALES DEL SEGMENTO CONFECCIÓN DE LA CADENA HTC POR PAÍS.</t>
  </si>
  <si>
    <t>C11</t>
  </si>
  <si>
    <t xml:space="preserve"> EXPORTACIONES TOTALES DEL SEGMENTO CONFECCIÓN DE LA CADENA HTC POR PAÍS.</t>
  </si>
  <si>
    <t>C10</t>
  </si>
  <si>
    <t xml:space="preserve">  IMPORTACIONES TOTALES DEL SEGMENTO TEXTIL DE LA CADENA HTC POR PAÍS.</t>
  </si>
  <si>
    <t>C9</t>
  </si>
  <si>
    <t xml:space="preserve">  EXPORTACIONES TOTALES DEL SEGMENTO TEXTIL DE LA CADENA HTC POR PAÍS.</t>
  </si>
  <si>
    <t>C8</t>
  </si>
  <si>
    <t xml:space="preserve">  IMPORTACIONES TOTALES DEL SEGMENTO HILO DE LA CADENA HTC POR PAÍS.</t>
  </si>
  <si>
    <t>C7</t>
  </si>
  <si>
    <t xml:space="preserve">  EXPORTACIONES TOTALES DEL SEGMENTO HILO DE LA CADENA HTC POR PAÍS.</t>
  </si>
  <si>
    <t>C6</t>
  </si>
  <si>
    <t xml:space="preserve">  IMPORTACIONES TOTALES DE LA CADENA HTC POR PAÍS.</t>
  </si>
  <si>
    <t>C5</t>
  </si>
  <si>
    <t xml:space="preserve"> EXPORTACIONES TOTALES DE LA CADENA HTC POR PAÍS.</t>
  </si>
  <si>
    <t>C4</t>
  </si>
  <si>
    <t xml:space="preserve">  BALANZA COMERCIAL DE LA CADENA HTC POR SEGMENTO.</t>
  </si>
  <si>
    <t>C3</t>
  </si>
  <si>
    <t xml:space="preserve">  IMPORTACIONES TOTALES DE LA CADENA HTC POR SEGMENTO.</t>
  </si>
  <si>
    <t>C2</t>
  </si>
  <si>
    <t xml:space="preserve">  EXPORTACIONES TOTALES DE LA CADENA HTC POR SEGMENTO.</t>
  </si>
  <si>
    <t>C1</t>
  </si>
  <si>
    <t>D4  PARTIDAS Y SU DESCRIPCIÓN DE LOS  SEGMENTOS DE LA CADENA HTC. Otros</t>
  </si>
  <si>
    <t>D3  PARTIDAS Y SU DESCRIPCIÓN DE LOS  SEGMENTOS DE LA CADENA HTC. Confección</t>
  </si>
  <si>
    <t>D2  PARTIDAS Y SU DESCRIPCIÓN DE LOS  SEGMENTOS DE LA CADENA HTC. Textil</t>
  </si>
  <si>
    <t>D1  PARTIDAS Y SU DESCRIPCIÓN DE LOS SEGMENTOS DE LA CADENA HTC. Hilo</t>
  </si>
  <si>
    <t>NOTAS ACLARATORIAS LOS CUADROS EN GENERAL</t>
  </si>
  <si>
    <t>ÍNDICE</t>
  </si>
  <si>
    <t>MÉXICO: CADENA HILO-TEXTIL-CONFECCIÓN (HTC)</t>
  </si>
  <si>
    <t>hacer esto debido a motivos de espacio y sencillez de los cuadros.</t>
  </si>
  <si>
    <t xml:space="preserve">el más reciente, en 2002, la TCPA sería de 1996 a 2003; no importando si hubiera entre ellos periodos sin dato. Se decidió </t>
  </si>
  <si>
    <t xml:space="preserve">sino hasta 1999, esta TCPA "1993-2008" será más bien para "1999-2008". O bien, sí hubiera un dato en 1996 y otro, </t>
  </si>
  <si>
    <t>aparece en el encabezado de esa columna el período "1995-2008", por ejemplo, sí Nicaragua no tiene datos de 1996 a 1998,</t>
  </si>
  <si>
    <t>G) De las Tasas de Crecimiento Promedio Anual (TCPA): están calculadas para los datos existentes, es decir, aunque</t>
  </si>
  <si>
    <t>F) Del concepto de "Partidas": Se refiere al nivel de desagregación a 6 dígitos del Sistema Armonizado</t>
  </si>
  <si>
    <t>habrá espacio para incluir a otros países.</t>
  </si>
  <si>
    <t>en exportaciones e importaciones en los primeros 3 lugares (o si China y Hong Kong están dentro de los principales tres países)</t>
  </si>
  <si>
    <t>los principales tres países exportadores e importadores.  Como en el caso del inciso anterior si por coincidencia se repiten países</t>
  </si>
  <si>
    <t>Centroamérica y a los páises Argentina, Brasil, Costa Rica, Guatenala, El Salvador, Honduras, Nicaragua, China y Hong Kong,</t>
  </si>
  <si>
    <t>E) De los cuadros de Balanza Comercial: se incluyeron ademas de las regiones de América Latina y le Caribe y</t>
  </si>
  <si>
    <t>Venezuela</t>
  </si>
  <si>
    <t xml:space="preserve">República Dominicana, Saint Kits y Nevis, Santa Lucia, San Vicente y las Granadinas, Suriname, Trinidad y Tobago, Uruguay y </t>
  </si>
  <si>
    <t xml:space="preserve"> Unidos, Islas Vírgenes Británicas, Jamaica, Martinica, Montserrat, Nicaragua, Panamá, Paraguay, Perú, Puerto Rico, </t>
  </si>
  <si>
    <t>Guatemala, Guyana, Guyana Francesa, Haití, Honduras, Islas Caimán, Islas Turcos y Caicos, Islas Vírgenes de los Estados</t>
  </si>
  <si>
    <t xml:space="preserve">Barbados, Belice, Bolivia, Brasil, Chile, Colombia, Costa Rica, Cuba Dominica, Ecuador, El Salvador, Grenada, Guadalupe, </t>
  </si>
  <si>
    <t xml:space="preserve">el criterio de la CEPAL son:  Anguila, Antigua y Barbuda, Antillas Neerlandesas, Argentina, Aruba, Bahamas, </t>
  </si>
  <si>
    <t>D) Los países constituyentes de América Latina y el Caribe: Los países que integran América Latina y el Caribe, según</t>
  </si>
  <si>
    <t>A todos los países se les indica el lugar que les corresponde de acuerdo al año 2009.</t>
  </si>
  <si>
    <t>desde el principio.</t>
  </si>
  <si>
    <t xml:space="preserve">americanos permitirá la inclusión de algun otro(s) país(es) ya que la plaza de China, Hong Kong o República Dominicana estará ocupada </t>
  </si>
  <si>
    <t xml:space="preserve">listados recientemente, para el caso de los latinoamericanos se les ubicará en la parte final de los cuadros, y para los no latino- </t>
  </si>
  <si>
    <t xml:space="preserve">Honduras, Nicaragua, China, Hong Kong y República Dominicana. Cuando se da el caso de que los principales países incluyen a los </t>
  </si>
  <si>
    <t>tener las regiones América Latina y el Caribe y Centroamérica, además de Argentina, Brasil, Costa Rica, Guatemala, El Salvador,</t>
  </si>
  <si>
    <t xml:space="preserve">para importaciones como para exportaciones (por lo tanto puede que no coincidan los países), adicionalmente a </t>
  </si>
  <si>
    <t xml:space="preserve">C) De la selección de los Países: se tomaron los principales 4 países de acuerdo a su valor de 2006, tanto  </t>
  </si>
  <si>
    <t>d) OTROS: traducción propia de "Made-up".</t>
  </si>
  <si>
    <t>c) CONFECCIÓN: traducción propia de "Apparel" .</t>
  </si>
  <si>
    <t xml:space="preserve">b) TEXTIL: traducción propia de "Fabric".  </t>
  </si>
  <si>
    <t>a) HILO: traducción propia de "Yarn".</t>
  </si>
  <si>
    <t>B) De los segmentos de la "Cadena HTC":</t>
  </si>
  <si>
    <t>del WTA (World Trade Atlas, 2010)</t>
  </si>
  <si>
    <t>a 10 dígitos. Se calcularon estas fracciones a 10 dígitos a un universo de 6 dígitos compatibles con la información</t>
  </si>
  <si>
    <t>A) De la "Cadena HTC": Se refiere a la cadena hilo, textil, confección. Las fracciones se toman con base en OTEXA</t>
  </si>
  <si>
    <t>NOTAS ACLARATORIAS DE LOS CUADROS EN GENERAL</t>
  </si>
  <si>
    <t>Plain weave cotton, &gt;85% &lt;100g/m2, printed</t>
  </si>
  <si>
    <t/>
  </si>
  <si>
    <t>Twine, cordage, ropes and cables, of other materials</t>
  </si>
  <si>
    <t>Twine, cordage, ropes &amp; cables, other synthetic fibre</t>
  </si>
  <si>
    <t>Twine nes, cordage, ropes, polyethylene, polypropylen</t>
  </si>
  <si>
    <t>Binder or baler twine, of polyethylene, polypropylene</t>
  </si>
  <si>
    <t>Twine nes, cordage, ropes and cables, of sisal</t>
  </si>
  <si>
    <t>Binder or baler twine, of sisal or agave</t>
  </si>
  <si>
    <t>Twine, cordage, ropes and cables, of jute, bast fibre</t>
  </si>
  <si>
    <t>Chenille, loop whale, gimped (except metallised) yarn</t>
  </si>
  <si>
    <t>Metallised yarn</t>
  </si>
  <si>
    <t>Textile yarn/strip, rubber, plastic impregnated/coate</t>
  </si>
  <si>
    <t>Hi-ten manmade yarn rubber, plastic coated/impregnate</t>
  </si>
  <si>
    <t>Rubber thread and cord, textile covered</t>
  </si>
  <si>
    <t>Yarn of artificial fibres except sewing thread, retai</t>
  </si>
  <si>
    <t>Yarn &lt;85% synthetic staple fibres, retail not sewing</t>
  </si>
  <si>
    <t>Yarn &gt;85% synthetic staple fibres, retail, not sewing</t>
  </si>
  <si>
    <t>Yarn of artificial staple fibres, not retail, nes</t>
  </si>
  <si>
    <t>Yarn of artificial staple fibres &amp; cotton, not retail</t>
  </si>
  <si>
    <t>Yarn of artif staple fibres &amp; wool or hair, not retai</t>
  </si>
  <si>
    <t>Yarn &gt;85% artif staple fibres, multiple,not retail,ne</t>
  </si>
  <si>
    <t>Yarn &gt;85% artificial staple fibres, single, not retai</t>
  </si>
  <si>
    <t>Yarn of other synth staple fibres + cotton not retail</t>
  </si>
  <si>
    <t>Yarn of other synthetic staple with wool or hair, nes</t>
  </si>
  <si>
    <t>Yarn of acrylic staple fibres, not retail, nes</t>
  </si>
  <si>
    <t>Yarn of acrylic staple fibres &amp; cotton, not retail</t>
  </si>
  <si>
    <t>Yarn of acrylic staple fibre &amp; wool or hair,not retai</t>
  </si>
  <si>
    <t>Yarn of polyester staple fibres, not retail, nes</t>
  </si>
  <si>
    <t>Yarn of polyester &amp; cotton, not retail, nes</t>
  </si>
  <si>
    <t>Yarn of polyester &amp; wool or hair, not retail, nes</t>
  </si>
  <si>
    <t>Yarn of polyester &amp; artif staple fibres, not retail</t>
  </si>
  <si>
    <t>Yarn &gt;85% other synth staple fibre multiple not retai</t>
  </si>
  <si>
    <t>Yarn &gt;85% other synth staple fibres, single not retai</t>
  </si>
  <si>
    <t>Yarn &gt;85% acrylic staple fibres, multiple  not retail</t>
  </si>
  <si>
    <t>Yarn &gt;85% acrylic staple fibres, single, not retail</t>
  </si>
  <si>
    <t>Yarn &gt;85% polyester staple fibres, multiple,not retai</t>
  </si>
  <si>
    <t>Yarn &gt;85% polyester staple fibres, single, not retail</t>
  </si>
  <si>
    <t>Yarn &gt;85% nylon, etc staple fibre, multiple,not retai</t>
  </si>
  <si>
    <t>Yarn &gt;85% nylon, etc staple fibres, single, not retai</t>
  </si>
  <si>
    <t>Sewing thread of artificial staple fibres</t>
  </si>
  <si>
    <t>Sewing thread of synthetic staple fibres</t>
  </si>
  <si>
    <t>Artificial staple fibres, carded or combed, not spun</t>
  </si>
  <si>
    <t>Synthetic staple fibres, carded or combed nes</t>
  </si>
  <si>
    <t>Staple fibres of acrylic, modacrylic, carded or combe</t>
  </si>
  <si>
    <t>Staple fibres of polyesters, carded or combed</t>
  </si>
  <si>
    <t>Staple fibres nylon, polyamides, carded or combed</t>
  </si>
  <si>
    <t>Waste of artificial fibres</t>
  </si>
  <si>
    <t>Waste of synthetic fibres</t>
  </si>
  <si>
    <t>Artif staple fibres, except rayon,not carded or combe</t>
  </si>
  <si>
    <t>Staple fibres of viscose rayon, not carded or combed</t>
  </si>
  <si>
    <t>Synthetic staple fibres, not carded or combed nes</t>
  </si>
  <si>
    <t>Staple fibres of polypropylene, not carded or combed</t>
  </si>
  <si>
    <t>Staple fibres of acrylic, modacrylic,not carded/combe</t>
  </si>
  <si>
    <t>Staple fibres of polyesters, not carded or combed</t>
  </si>
  <si>
    <t>SYNTHETIC STAPLE FIBERS NOT CARDED, COMBED OR OTHERWISE PROCESSED FOR SPINNING: OF NYLON OR OTHER PO</t>
  </si>
  <si>
    <t>SYNTHETIC STAPLE FIBERS NOT CARDED</t>
  </si>
  <si>
    <t>Staple fibres of nylon, polyamides, not carded, combe</t>
  </si>
  <si>
    <t>Artificial filament tow</t>
  </si>
  <si>
    <t>Synthetic filament tow, nes</t>
  </si>
  <si>
    <t>SYNTHETIC FILAMENT TOW, OF POLYPROPYLENE</t>
  </si>
  <si>
    <t>Filament tow of acrylic or modacrylic</t>
  </si>
  <si>
    <t>Filament tow of polyesters</t>
  </si>
  <si>
    <t>Filament tow of nylon, polyamides</t>
  </si>
  <si>
    <t>Yarn of artificial filament not sewing thread, retail</t>
  </si>
  <si>
    <t>Yarn of synthetic filament not sewing thread, retail</t>
  </si>
  <si>
    <t>FILAMENT YARN (OTHER THAN SEWING THREAD), PUT UP FOR RETAIL SALE</t>
  </si>
  <si>
    <t>Artif monofilament &gt;67dtex t&lt;1mm, strip, straws t&lt;5mm</t>
  </si>
  <si>
    <t>Strip, straw, etc. synth textile material,&lt;5mm thick</t>
  </si>
  <si>
    <t>Synthetic monofilament, &gt;67 dtex, thickness &lt;1mm</t>
  </si>
  <si>
    <t>Yarn of artificial filament, multiple-nes, not retail</t>
  </si>
  <si>
    <t>Yarn, cellulose acetate, multiple, nes, not retail</t>
  </si>
  <si>
    <t>Yarn of viscose rayon, multiple, nes, not retail</t>
  </si>
  <si>
    <t>Yarn of artificial filament, single, nes, not retail</t>
  </si>
  <si>
    <t>Yarn of cellulose acetate, single, nes, not retail</t>
  </si>
  <si>
    <t>Yarn, viscose rayon, single &gt;120turn/m nes, not retai</t>
  </si>
  <si>
    <t>Yarn of viscose rayon, single untwisted nes not retai</t>
  </si>
  <si>
    <t>Textured yarn nes, of artificial filaments, not retai</t>
  </si>
  <si>
    <t>Hi-ten yarn not sewing, viscose rayon, not retail</t>
  </si>
  <si>
    <t>Yarn synthetic filament, multiple, nes, not retail</t>
  </si>
  <si>
    <t>Yarn of polyester filament, multiple, nes, not retail</t>
  </si>
  <si>
    <t>Yarn nylon/polyamide filament multiple nes, not retai</t>
  </si>
  <si>
    <t>Yarn synth filament, single, &gt;50 turn/m nes not retai</t>
  </si>
  <si>
    <t>Yarn, polyester, single, &gt;50 turn/m, not retail</t>
  </si>
  <si>
    <t>Yarn, nylon, polyamide, single &gt;50 turn/m, not retail</t>
  </si>
  <si>
    <t>Yarn, synth filament, single untwisted nes, not retai</t>
  </si>
  <si>
    <t>SYNTHETIC FILAMENT YARN EXCEPT SEWING THREAD, NOT FOR RETAIL SALE, SINGLE,MONO,MULTIFILAMENT UNTWIST</t>
  </si>
  <si>
    <t>SYNTHETIC FILAMENT YARN EXCEPT SEWING THREAD, NOT FOR RETAIL SALE</t>
  </si>
  <si>
    <t>POLYESTER YARN, SINGLE, UNTWISTED OR WITH A TWIST NOT EXCEEDING 50 TURNS PER METER</t>
  </si>
  <si>
    <t>NYLON OR OTHER POLYAMIDES, OTHER SINGLE YARN, MULTIFILAMENT, TWIST NOT EXCEEDING 50 TURNS PER METER</t>
  </si>
  <si>
    <t>Yarn, polyester, single, untwisted nes, not retail</t>
  </si>
  <si>
    <t>Yarn, polyester, part oriented, single, not retail</t>
  </si>
  <si>
    <t>Yarn,nylon/polyamide, single untwisted nes, not retai</t>
  </si>
  <si>
    <t>Textured yarn, synthetic filament, nes, not retail</t>
  </si>
  <si>
    <t>Textured yarn of polypropylene</t>
  </si>
  <si>
    <t>Textured yarn nes, of polyester filaments, not retail</t>
  </si>
  <si>
    <t>Textured yarn nes, nylon, polyamide &gt;50dtex not retai</t>
  </si>
  <si>
    <t>Textured yarn nes, nylon, polyamide &lt;50dtex not retai</t>
  </si>
  <si>
    <t>Hi-ten yarn, polyester filament, not sewing or retail</t>
  </si>
  <si>
    <t>Hi-ten yarn of nylon, polyamide, not sewing or retail</t>
  </si>
  <si>
    <t>High tenacity yarn of aramids</t>
  </si>
  <si>
    <t>Sewing thread of artificial filaments</t>
  </si>
  <si>
    <t>Sewing thread of synthetic filaments</t>
  </si>
  <si>
    <t>Yarn of other vegetable textile fibres</t>
  </si>
  <si>
    <t>True hemp yarn</t>
  </si>
  <si>
    <t>Coir yarn</t>
  </si>
  <si>
    <t>Yarn of jute, textile bast fibre nes, multiple, cable</t>
  </si>
  <si>
    <t>Yarn of jute or textile bast fibres nes, single</t>
  </si>
  <si>
    <t>Flax yarn multiple (folded) or cabled</t>
  </si>
  <si>
    <t>Flax yarn single</t>
  </si>
  <si>
    <t>Other vegetable textile fibers nesoi, raw/processed nt spun tow noils/waste (yarn waste garnet stck)</t>
  </si>
  <si>
    <t>Abaca fibre, processed but not spun, tow, noils, wast</t>
  </si>
  <si>
    <t>Abaca fibre, raw</t>
  </si>
  <si>
    <t>Coconut (coir) fibre,processed not spun, tow &amp; waste</t>
  </si>
  <si>
    <t>Coconut (coir) fibre, raw</t>
  </si>
  <si>
    <t>Coconut, abaca (Manila hemp or Musa textilis Nee), ramie</t>
  </si>
  <si>
    <t>Sisal and Agave, processed but not spun, tow &amp; waste</t>
  </si>
  <si>
    <t>Sisal and Agave, raw</t>
  </si>
  <si>
    <t>Jute and other bast fibres, not spun, nes, tow, waste</t>
  </si>
  <si>
    <t>Jute and other textile bast fibres, raw or retted</t>
  </si>
  <si>
    <t>True hemp fibre otherwise processed but not spun</t>
  </si>
  <si>
    <t>True hemp fibre, raw or retted</t>
  </si>
  <si>
    <t>Flax tow, waste including yarn waste, garnetted stock</t>
  </si>
  <si>
    <t>Flax fibre, otherwise processed but not spun</t>
  </si>
  <si>
    <t>Flax fibre, broken or scutched</t>
  </si>
  <si>
    <t>Flax fibre, raw or retted</t>
  </si>
  <si>
    <t>Cotton yarn (except sewing thread) &lt;85% cotton, retai</t>
  </si>
  <si>
    <t>Cotton yarn (except sewing thread) &gt;85% cotton, retai</t>
  </si>
  <si>
    <t>Cotton yarn &lt;85% multiple combed &lt;125 dtex, not retai</t>
  </si>
  <si>
    <t>Cotton yarn &lt;85% multiple combed 192-125 dtex,not ret</t>
  </si>
  <si>
    <t>Cotton yarn &lt;85% multiple combed 232-192 dtex,not ret</t>
  </si>
  <si>
    <t>Cotton yarn &lt;85% multiple combed 714-232 dtex,not ret</t>
  </si>
  <si>
    <t>Cotton yarn &lt;85% multiple combed &gt;714, not retail, ne</t>
  </si>
  <si>
    <t>Cotton yarn &lt;85% multiple uncombed &lt;125 dtex,not ret.</t>
  </si>
  <si>
    <t>Cotton yarn &lt;85% multiple uncomb 192-125 dtex,not ret</t>
  </si>
  <si>
    <t>Cotton yarn &lt;85% multiple uncomb 232-192 dtex,not ret</t>
  </si>
  <si>
    <t>Cotton yarn &lt;85% multiple uncomb 714-232 dtex,not ret</t>
  </si>
  <si>
    <t>Cotton yarn &lt;85% multiple uncombed &gt;714, not ret., ne</t>
  </si>
  <si>
    <t>Cotton yarn &lt;85% single combed &lt;125 dtex, not retail</t>
  </si>
  <si>
    <t>Cotton yarn &lt;85% single combed 192-125 dtex,not retai</t>
  </si>
  <si>
    <t>Cotton yarn &lt;85% single combed 232-192 dtex,not retai</t>
  </si>
  <si>
    <t>Cotton yarn &lt;85% single combed 714-232 dtex,not retai</t>
  </si>
  <si>
    <t>Cotton yarn &lt;85% single combed &gt;714 dtex, not retail</t>
  </si>
  <si>
    <t>Cotton yarn &lt;85% single uncombed &lt;125 dtex, not retai</t>
  </si>
  <si>
    <t>Cotton yarn &lt;85% single uncombed 192-125 dtex,not ret</t>
  </si>
  <si>
    <t>Cotton yarn &lt;85% single uncombed 232-192 dtex,not ret</t>
  </si>
  <si>
    <t>Cotton yarn &lt;85% single uncombed 714-232 dtex,not ret</t>
  </si>
  <si>
    <t>Cotton yarn &lt;85% single uncombed &gt;714dtex, not retail</t>
  </si>
  <si>
    <t>Cotton yarn &gt;85% multiple combed &lt;83.33 dtex,not ret.</t>
  </si>
  <si>
    <t>Cotton yarn &gt;85% multiple combed 106- 83 dtex,not ret</t>
  </si>
  <si>
    <t>Cotton yarn &gt;85% multiple combed 125-106 dtex,not ret</t>
  </si>
  <si>
    <t>Cotton yarn nesoi, 85% or more (wt.) cotton, not for retail sale, multiple or cabled combed ya</t>
  </si>
  <si>
    <t>Cotton yarn &gt;85% multiple combed 192-125 dtex,not ret</t>
  </si>
  <si>
    <t>Cotton yarn &gt;85% multiple combed 232-192 dtex,not ret</t>
  </si>
  <si>
    <t>Cotton yarn &gt;85% multiple combed 714-232 dtex,not ret</t>
  </si>
  <si>
    <t>Cotton yarn &gt;85% multiple combed &gt;714 dtex,not retail</t>
  </si>
  <si>
    <t>Cotton yarn &gt;85% multiple uncombed &lt;125 dtex, not ret</t>
  </si>
  <si>
    <t>Cotton yarn &gt;85% multiple uncomb 192-125 dtex,not ret</t>
  </si>
  <si>
    <t>Cotton yarn &gt;85% multiple uncomb 232-192 dtex,not ret</t>
  </si>
  <si>
    <t>Cotton yarn &gt;85% multiple uncomb 714-232 dtex,not ret</t>
  </si>
  <si>
    <t>Cotton yarn &gt;85% multiple uncombed &gt;714 dtex, not ret</t>
  </si>
  <si>
    <t>Cotton yarn &gt;85% single combed &lt;83.33 dtex,not retail</t>
  </si>
  <si>
    <t>Cotton yarn &gt;85% single combed 106- 83 dtex,not retai</t>
  </si>
  <si>
    <t>Cotton yarn &gt;85% single combed 125-106 dtex,not retai</t>
  </si>
  <si>
    <t>Cotton yarn nesoi, 85% or more by weight of cotton, not put up for retail sale, single combed</t>
  </si>
  <si>
    <t>Cotton yarn &gt;85% single combed 192-125 dtex,not retai</t>
  </si>
  <si>
    <t>Cotton yarn &gt;85% single combed 232-192 dtex,not retai</t>
  </si>
  <si>
    <t>Cotton yarn &gt;85% single combed 714-232 dtex,not retai</t>
  </si>
  <si>
    <t>Cotton yarn &gt;85% single combed &gt;714dtex, not retail</t>
  </si>
  <si>
    <t>Cotton yarn &gt;85% single uncombed &lt;125 dtex, not retai</t>
  </si>
  <si>
    <t>Cotton yarn &gt;85% single uncombed 192-125 dtex,not ret</t>
  </si>
  <si>
    <t>Cotton yarn &gt;85% single uncombed 232-192 dtex,not ret</t>
  </si>
  <si>
    <t>Cotton yarn &gt;85% single uncombed 714-232 dtex,not ret</t>
  </si>
  <si>
    <t>Cotton yarn &gt;85% single uncombed &gt;714 dtex,not retail</t>
  </si>
  <si>
    <t>Cotton sewing thread, retail</t>
  </si>
  <si>
    <t>Cotton sewing thread, &lt;85% cotton, not retail</t>
  </si>
  <si>
    <t>Cotton sewing thread &gt;85% cotton, not retail</t>
  </si>
  <si>
    <t>Cotton, carded or combed</t>
  </si>
  <si>
    <t>Cotton waste, except garnetted stock</t>
  </si>
  <si>
    <t>Garnetted stock of cotton</t>
  </si>
  <si>
    <t>Cotton yarn waste (including thread waste)</t>
  </si>
  <si>
    <t>Cotton, not carded or combed</t>
  </si>
  <si>
    <t>Yarn of wool or fine hair, &lt;85% such fibres, retail</t>
  </si>
  <si>
    <t>Yarn of wool or fine hair, &gt;85% such fibres, retail</t>
  </si>
  <si>
    <t>Yarn of combed fine animal hair, not retail</t>
  </si>
  <si>
    <t>Yarn of carded fine animal hair, not retail</t>
  </si>
  <si>
    <t>Yarn of combed wool, &lt;85% wool, not retail</t>
  </si>
  <si>
    <t>Yarn of combed wool, &gt;85% wool, not retail</t>
  </si>
  <si>
    <t>Yarn of carded, wool, &lt;85% wool, not retail</t>
  </si>
  <si>
    <t>Yarn of carded wool, &gt;85% wool, not retail</t>
  </si>
  <si>
    <t>Coarse animal hair, carded or combed</t>
  </si>
  <si>
    <t>Fine animal hair, carded or combed, nesoi</t>
  </si>
  <si>
    <t>Wool/fine animal hair, of kashmir (cashmere) goats, carded or combed (combed wool in fragments)</t>
  </si>
  <si>
    <t>Fine animal hair, carded or combed</t>
  </si>
  <si>
    <t>Wool tops &amp; other combed wool, except combed fragment</t>
  </si>
  <si>
    <t>Combed wool in fragments</t>
  </si>
  <si>
    <t>Carded wool</t>
  </si>
  <si>
    <t>Garnetted stock of wool or of animal hair</t>
  </si>
  <si>
    <t>Waste of coarse animal hair, except garnetted stock</t>
  </si>
  <si>
    <t>Waste of wool or fine hair, not noils, garnetted stoc</t>
  </si>
  <si>
    <t>Noils of wool or of fine animal hair</t>
  </si>
  <si>
    <t>Coarse animal hair, not carded or combed</t>
  </si>
  <si>
    <t>Fine animal hair (other than of kashmir goats) not carded or combed</t>
  </si>
  <si>
    <t>Fine animal hari of kashmir (cashmere) goats, not carded or combed</t>
  </si>
  <si>
    <t>Carbonized wool, not carded or combed</t>
  </si>
  <si>
    <t>Degreased wool nes, not carded, combed or carbonized</t>
  </si>
  <si>
    <t>Degreased shorn wool, not carded, combed or carbonize</t>
  </si>
  <si>
    <t>Greasy wool (other than shorn) not carded or combed</t>
  </si>
  <si>
    <t>Greasy shorn wool, not carded or combed</t>
  </si>
  <si>
    <t>Silk yarn retail, silk worm gut</t>
  </si>
  <si>
    <t>Yarn spun from silk waste, not retail</t>
  </si>
  <si>
    <t>Silk yarn (except from waste) not retail</t>
  </si>
  <si>
    <t>Silk waste, carded or combed</t>
  </si>
  <si>
    <t>Silk waste, not carded or combed</t>
  </si>
  <si>
    <t>Raw silk (not thrown)</t>
  </si>
  <si>
    <t>Silk-worm cocoons suitable for reeling</t>
  </si>
  <si>
    <t>SEGMENTO</t>
  </si>
  <si>
    <t>NÚM</t>
  </si>
  <si>
    <t>HILO</t>
  </si>
  <si>
    <t>D1  PARTIDAS Y SU DESCRIPCIÓN DE LOS SEGMENTOS DE LA CADENA HTC</t>
  </si>
  <si>
    <t>Typewriter or similar ribbons</t>
  </si>
  <si>
    <t>Blankets (non-electric) &amp; travelling rug, wool or hai</t>
  </si>
  <si>
    <t>Knitted or crocheted fabrics, of artificial fibers, printed, nesoi</t>
  </si>
  <si>
    <t>Knitted or crocheted fabrics, of artificial fibers, of yarns of different colors, nesoi</t>
  </si>
  <si>
    <t>Knitted or crocheted fabrics, of artificial fibers, dyed, nesoi</t>
  </si>
  <si>
    <t>Knitted or crocheted fabrics, of artificial fibers, unbleached or bleached, nesoi</t>
  </si>
  <si>
    <t>Knitted or crocheted fabrics, of synthetic fibers, printed, nesoi</t>
  </si>
  <si>
    <t>Knitted or crocheted fabrics, of synthetic fibers, of yarns of different colors, nesoi</t>
  </si>
  <si>
    <t>Knitted or crocheted fabrics, of synthetic fibers, dyed, nesoi</t>
  </si>
  <si>
    <t>Knitted or crocheted fabrics, of synthetic fibers, unbleached or bleached, nesoi</t>
  </si>
  <si>
    <t>Knitted or crocheted fabrics, oc cotton, printed, nesoi</t>
  </si>
  <si>
    <t>Knitted or crocheted fabrics, of cotton, of yarns of different colors, nesoi</t>
  </si>
  <si>
    <t>Knitted or crocheted fabrics, of cotton, dyed, nesoi</t>
  </si>
  <si>
    <t>Knitted or crocheted fabrics, of cotton, unbleached or bleached, nesoi</t>
  </si>
  <si>
    <t>Knitted or crocheted fabrics nesoi, of wool or fine animal hair</t>
  </si>
  <si>
    <t>Warp knit fabrics nesoi (including galloon knitting machines), of textile materials nesoi</t>
  </si>
  <si>
    <t>Warp knit fabrics (including those made on galloon knitting machines) of printed artificial fibers</t>
  </si>
  <si>
    <t>Warp knit fabrics (including galloon knitting machines) artificial fibers yarns of different color</t>
  </si>
  <si>
    <t>Warp knit fabrics (including those made on galloon knitting machines) of dyed artificial fibers</t>
  </si>
  <si>
    <t>Warp knit fabrics (including galloon knitting machines) of unbleached or bleached artificial fibers</t>
  </si>
  <si>
    <t>Warp knit fabrics (including those made on galloon knitting machines) of printed synthetic fibers</t>
  </si>
  <si>
    <t>Warp knit fabrics (including galloon knitting machines) synthetic fibers yarns of different color</t>
  </si>
  <si>
    <t>Warp knit fabrics (including those made on galloon knitting machines) of dyed synthetic fibers</t>
  </si>
  <si>
    <t>Warp knit fabrics (including made on galloon knitting machines) unbleached/bleached synthetic fibers</t>
  </si>
  <si>
    <t>Warp knit fabrics (including those made on galloon knitting machines) of printed cotton</t>
  </si>
  <si>
    <t>Warp knit fabrics (including made on galloon knitting machines) cotton of yarns of different color</t>
  </si>
  <si>
    <t>Warp knit fabrics (including those made on galloon knitting machines) of dyed cotton</t>
  </si>
  <si>
    <t>Warp knit fabrics (including made on galloon knitting machines) of unbleached or bleached cotton</t>
  </si>
  <si>
    <t>Warp knit fabrics nesoi (including those made on galloon knitting machines), of wool or fine animal</t>
  </si>
  <si>
    <t>Knitted/crocheted fabrics,&gt;30cm, &gt;5% elastomeric yarn/rubber thread, other than 6001, nesoi</t>
  </si>
  <si>
    <t>Knitted/crocheted fabrics &lt;=30 cm, &gt;=5% of elastomeric yarn but w/0 ribber thread</t>
  </si>
  <si>
    <t>Knit/crocheted fabrics &lt;=30cm, other than those of heading 6001 or 6002, nesoi</t>
  </si>
  <si>
    <t>Knit or crocheted fabrics &lt;=30cm, of artificial fibers, other than those of heading 6001 or 6002</t>
  </si>
  <si>
    <t>Knit or crocheted fabrics &lt;=30cm, of synthetic fibers, other than those of heading 6001 or 6002</t>
  </si>
  <si>
    <t>Knit/crocheted fabrics &lt;=30 cm, other than of headings 6001 or 6002, of cotton</t>
  </si>
  <si>
    <t>Knit/crocheted fabrics &lt;=30 cm, other than of headings 6001 or 6002, of wool or fine animal hair</t>
  </si>
  <si>
    <t>Knit or crochet fabric of manmade fibres, nes</t>
  </si>
  <si>
    <t>Knit or crochet fabric of cotton, nes</t>
  </si>
  <si>
    <t>Knit, crochet fabric of wool or fine animal hair, nes</t>
  </si>
  <si>
    <t>Knit/crochet fabrics &lt;30cm, wt &gt;5% elastomeric yarn/ rubber thread, other than heading 6001, nesoi</t>
  </si>
  <si>
    <t>Warp knit fabric of manmade fibres, nes</t>
  </si>
  <si>
    <t>Warp knit fabric of cotton, nes</t>
  </si>
  <si>
    <t>Warp knit fabric of wool or fine animal hair, nes</t>
  </si>
  <si>
    <t>Knitted/crocheted fabrics &lt; 30 cm, by wt &gt;=5% elastomeric yarn not rubber thread, othr than 6001</t>
  </si>
  <si>
    <t>Knit or crochet fabric, width &gt;30cm, &gt;5% elastomer</t>
  </si>
  <si>
    <t>Knit, crochet textile fabric, of a width &lt;30cm, nes</t>
  </si>
  <si>
    <t>Knit or crochet fabric, width &lt;30cm, &gt;5% elastomer</t>
  </si>
  <si>
    <t>Pile knit, crochet fabric, natural yarn not cotton ne</t>
  </si>
  <si>
    <t>Pile knit or crochet fabric, of manmade fibres, nes</t>
  </si>
  <si>
    <t>Pile knit or crochet fabric, of cotton, nes</t>
  </si>
  <si>
    <t>Loop pile knit/crochet fabric, natural yarn not cotto</t>
  </si>
  <si>
    <t>Looped pile knit or crochet fabric, of manmade fibres</t>
  </si>
  <si>
    <t>Looped pile knit or crochet fabric, of cotton</t>
  </si>
  <si>
    <t>Long Pile knit or crochet textile fabric</t>
  </si>
  <si>
    <t>Textile bolting cloth, whether or not made up</t>
  </si>
  <si>
    <t>Textile fabric treated for theatrical backdrops etc</t>
  </si>
  <si>
    <t>Rubberised woven textile fabric, except adhesive tape</t>
  </si>
  <si>
    <t>Rubberised textile knit or crochet fabric</t>
  </si>
  <si>
    <t>Textile wall coverings</t>
  </si>
  <si>
    <t>Fabric impregnated, coated, covered with plastic nes</t>
  </si>
  <si>
    <t>Fabric impregnated, coated, covered with polyurethane</t>
  </si>
  <si>
    <t>Fabric impregnated, coated, covered with pvc plastic</t>
  </si>
  <si>
    <t>Tyre cord fabric of viscose rayon</t>
  </si>
  <si>
    <t>Tyre cord fabric of polyester</t>
  </si>
  <si>
    <t>Tyre cord fabric of nylon, polyamides</t>
  </si>
  <si>
    <t>Tracing cloth, painting canvas, stiffened textile nes</t>
  </si>
  <si>
    <t>Gum or amylaceous covered textiles for book covers et</t>
  </si>
  <si>
    <t>Quilted textile products in piece (not embroidered)</t>
  </si>
  <si>
    <t>Embroidery of natural textile fibres except cotton</t>
  </si>
  <si>
    <t>Embroidery of manmade fibres</t>
  </si>
  <si>
    <t>Embroidery of cotton</t>
  </si>
  <si>
    <t>Embroidery without visible ground</t>
  </si>
  <si>
    <t>Woven fabric incorporating metal threads, nes</t>
  </si>
  <si>
    <t>Ornamental trimmings in the piece</t>
  </si>
  <si>
    <t>Braids in the piece</t>
  </si>
  <si>
    <t>Woven fabric materials nes, &lt;30cm wide</t>
  </si>
  <si>
    <t>Woven fabric manmade fibres, nes, &lt;30cm wide</t>
  </si>
  <si>
    <t>Woven cotton fabric, nes, &lt;30cm wide</t>
  </si>
  <si>
    <t>Woven fabric, elasticised, &lt;30cm wide</t>
  </si>
  <si>
    <t>Woven pile fabric and narrow chenille fabric</t>
  </si>
  <si>
    <t>Hand-woven and needle-worked tapestries, kit sets</t>
  </si>
  <si>
    <t>Hand-made lace, in the piece, in strips or in motifs</t>
  </si>
  <si>
    <t>Mechanical lace, other material (piece, strip, motif)</t>
  </si>
  <si>
    <t>Mechanical lace, manmade fibre (piece, strip, motif)</t>
  </si>
  <si>
    <t>Tulles, other nets (not woven, knit or crochet)</t>
  </si>
  <si>
    <t>Gauze, except cotton, &gt;30cm wide</t>
  </si>
  <si>
    <t>Cotton gauze &gt;30cm wide</t>
  </si>
  <si>
    <t>GAUZE, OTHER THAN NARROW FABRICS OF HEADING 5806</t>
  </si>
  <si>
    <t>Tufted textile fabric, except carpets</t>
  </si>
  <si>
    <t>Terry towelling etc, other than cotton, width &gt;30cm</t>
  </si>
  <si>
    <t>Terry towelling etc of cotton nes, width &gt;30cm</t>
  </si>
  <si>
    <t>Terry towelling etc of cotton, not narrow fabric, unb</t>
  </si>
  <si>
    <t>Woven pile, chenille fabric of yarn nes, except terry</t>
  </si>
  <si>
    <t>Chenille fabric of manmade fibres, except &lt;30cm wide</t>
  </si>
  <si>
    <t>Woven warp pile fabric manmade fibre, cut, not terry</t>
  </si>
  <si>
    <t>Woven warp pile fabric manmade fibre, epingle (uncut)</t>
  </si>
  <si>
    <t>Woven weft pile fabric manmade fibres, nes</t>
  </si>
  <si>
    <t>Cut corduroy fabric manmade fibre, width &gt;30cm</t>
  </si>
  <si>
    <t>Woven uncut weft pile fabric of manmade fibre</t>
  </si>
  <si>
    <t>Chenille cotton fabric, width &gt;30cm</t>
  </si>
  <si>
    <t>Woven warp pile cotton, cut, except terry, w &gt;30cm</t>
  </si>
  <si>
    <t>Woven warp pile cotton, epingle (uncut),except terry</t>
  </si>
  <si>
    <t>Woven weft pile cotton fabric, nes, width &gt;30cm</t>
  </si>
  <si>
    <t>Cut corduroy cotton fabric, width &gt;30cm</t>
  </si>
  <si>
    <t>Woven uncut weft pile cotton fabric not terry, w &gt;30c</t>
  </si>
  <si>
    <t>Woven pile fabric of wool or fine animal hair, w &gt;30c</t>
  </si>
  <si>
    <t>Knotted netting, nets, of of natural materials</t>
  </si>
  <si>
    <t>Knotted netting, nets not fishing of manmade textiles</t>
  </si>
  <si>
    <t>Made up fishing nets, of manmade textile materials</t>
  </si>
  <si>
    <t>Nonwovens nes weighing &gt;150g/m2</t>
  </si>
  <si>
    <t>Nonwovens nes weighing 70-150g/m2</t>
  </si>
  <si>
    <t>Nonwovens nes weighing 25-70g/m2</t>
  </si>
  <si>
    <t>Nonwovens nes weighing &lt;25g/m2</t>
  </si>
  <si>
    <t>Nonwovens, man-made filaments weighing &gt;150g/m2</t>
  </si>
  <si>
    <t>Nonwovens, man-made filaments weighing 70-150g/m2</t>
  </si>
  <si>
    <t>Nonwovens, man-made filaments weighing 25-70g/m2</t>
  </si>
  <si>
    <t>Nonwovens, man-made filaments weighing &lt;25g/m2</t>
  </si>
  <si>
    <t>Nonwovens (of textile materials), whether or not impregnated, coated, covered or laminated</t>
  </si>
  <si>
    <t>Felt, impregnated, coated, covered, or laminated</t>
  </si>
  <si>
    <t>Felt, not of wool or hair, not impregnated or coated</t>
  </si>
  <si>
    <t>Felt not needleloom, wool/hair, not impregnated/coate</t>
  </si>
  <si>
    <t>Needleloom felt and stitch-bonded fibre fabric</t>
  </si>
  <si>
    <t>Wadding, products, manmade fibres, not sanitary items</t>
  </si>
  <si>
    <t>Wadding, products, of cotton, except sanitary article</t>
  </si>
  <si>
    <t>Woven fabric &lt;85% artificial staples, printed, nes</t>
  </si>
  <si>
    <t>Woven fabric &lt;85% artificial staples, yarn dyed, nes</t>
  </si>
  <si>
    <t>Woven fabric &lt;85% artificial staples, dyed, nes</t>
  </si>
  <si>
    <t>Woven fabric &lt;85% artif staples, unbl/bleached, nes</t>
  </si>
  <si>
    <t>Woven fabric &lt;85% artificial staple+cotton, printed</t>
  </si>
  <si>
    <t>Woven fabric &lt;85% artificial staple+cotton, yarn dyed</t>
  </si>
  <si>
    <t>Woven fabric &lt;85% artificial staple+cotton, dyed</t>
  </si>
  <si>
    <t>Woven fabric &lt;85% artif staple+cotton, unbl/bleached</t>
  </si>
  <si>
    <t>Woven fabric &lt;85% artificial staple+wool/hair, printe</t>
  </si>
  <si>
    <t>Woven fabric &lt;85% artif staple+wool or hair, yarn dye</t>
  </si>
  <si>
    <t>Woven fabric &lt;85% artificial staple+wool or hair, dye</t>
  </si>
  <si>
    <t>Woven fabric &lt;85% artif staple+wool/hair,unbl/bleache</t>
  </si>
  <si>
    <t>Woven fabric &lt;85% artif staple + manmade fil, printed</t>
  </si>
  <si>
    <t>Woven fabric &lt;85% artif staple + manmade fil yarn dye</t>
  </si>
  <si>
    <t>Woven fabric &lt;85% artificial staple+manmade fibre dye</t>
  </si>
  <si>
    <t>Woven fabric &lt;85% artif staple + manmade fibre unbl/b</t>
  </si>
  <si>
    <t>Woven fabric &lt;85% artificial staple fibres, printed</t>
  </si>
  <si>
    <t>Woven fabric &lt;85% artificial staple fibre, yarn dyed</t>
  </si>
  <si>
    <t>Woven fabric &lt;85% artificial staple fibres, dyed</t>
  </si>
  <si>
    <t>Woven fabric &lt;85% artif staple fibres, unbl/bleached</t>
  </si>
  <si>
    <t>Woven fabric synthetic staple fibres, nes</t>
  </si>
  <si>
    <t>Woven fabric synthetic staple with wool or hair nes</t>
  </si>
  <si>
    <t>Woven fabric synthetic staple fibre with manmade, nes</t>
  </si>
  <si>
    <t>Woven fabric acrylic or modacrylic staple fibres, nes</t>
  </si>
  <si>
    <t>Woven fabric acrylics + wool or hair, nes</t>
  </si>
  <si>
    <t>Woven fabric acrylics + manmade filament, nes</t>
  </si>
  <si>
    <t>Woven fabric polyester staple fibres, nes</t>
  </si>
  <si>
    <t>Woven fabric polyester + wool or hair, nes</t>
  </si>
  <si>
    <t>Woven fabric polyester + manmade filament, nes</t>
  </si>
  <si>
    <t>Woven fabric polyester + viscose rayon, nes</t>
  </si>
  <si>
    <t>Woven fabric &gt;85% synthetic nes+cotton, &gt;170g/m2 prin</t>
  </si>
  <si>
    <t>Woven nes &gt;85% polyester + cotton, &gt;170g/m2 printed</t>
  </si>
  <si>
    <t>Woven twill &gt;85% polyester + cotton, &gt;170g/m2 printed</t>
  </si>
  <si>
    <t>Woven plain &gt;85% polyester + cotton, &gt;170g/m2 printed</t>
  </si>
  <si>
    <t>Woven fabric&gt;85% synth nes + cotton,&gt;170g/m2 yarn dye</t>
  </si>
  <si>
    <t>Woven nes &gt;85% polyester + cotton, &gt;170g/m2 yarn dyed</t>
  </si>
  <si>
    <t>Woven twill &gt;85% polyester + cotton,&gt;170g/m2 yarn dye</t>
  </si>
  <si>
    <t>Woven plain &gt;85% polyester + cotton,&gt;170g/m2 yarn dye</t>
  </si>
  <si>
    <t>WOVEN FABRICS OF SYNTHETIC STAPLE FIBERS</t>
  </si>
  <si>
    <t>Woven fabric&gt;85% synthetic nes + cotton, &gt;170g/m2 dye</t>
  </si>
  <si>
    <t>Woven nes &gt;85% polyester + cotton, &gt;170g/m2 dyed</t>
  </si>
  <si>
    <t>Woven twill &gt;85% polyester + cotton, &gt;170g/m2 dyed</t>
  </si>
  <si>
    <t>Woven plain &gt;85% polyester + cotton, &gt;170g/m2 dyed</t>
  </si>
  <si>
    <t>Woven fabric&gt;85% synth nes+cotton, &gt;170g/m2 unbl/blch</t>
  </si>
  <si>
    <t>Woven nes &gt;85% polyester + cotton, &gt;170g/m2 unbl/blch</t>
  </si>
  <si>
    <t>Woven twill &gt;85% polyester+cotton, &gt;170g/m2 unbl/blch</t>
  </si>
  <si>
    <t>Woven plain &gt;85% polyester+cotton, &gt;170g/m2 unbl/blch</t>
  </si>
  <si>
    <t>Woven fabric&gt;85% synth nes + cotton, &lt;170g/m2 printed</t>
  </si>
  <si>
    <t>Woven nes &gt;85% polyester + cotton, &lt;170g/m2 printed</t>
  </si>
  <si>
    <t>Woven twill &gt;85% polyester + cotton, &lt;170g/m2 printed</t>
  </si>
  <si>
    <t>Woven plain &gt;85% polyester + cotton, &lt;170g/m2 printed</t>
  </si>
  <si>
    <t>Woven fabric&gt;85% synth nes + cotton,&lt;170g/m2 yarn dye</t>
  </si>
  <si>
    <t>Woven nes &gt;85% polyester + cotton, &lt;170g/m2 yarn dyed</t>
  </si>
  <si>
    <t>Woven twill &gt;85% polyester + cotton,&lt;170g/m2 yarn dye</t>
  </si>
  <si>
    <t>Woven plain &gt;85% polyester + cotton,&lt;170g/m2 yarn dye</t>
  </si>
  <si>
    <t>Woven fabric&gt;85% synthetic nes + cotton, &lt;170g/m2 dye</t>
  </si>
  <si>
    <t>Woven fabric nes&gt;85% polyester + cotton,&lt;170g/m2 dyed</t>
  </si>
  <si>
    <t>Woven twill &gt;85% polyester + cotton, &lt;170g/m2 dyed</t>
  </si>
  <si>
    <t>Woven plain &gt;85% polyester + cotton, &lt;170g/m2 dyed</t>
  </si>
  <si>
    <t>Woven fabric &gt;85% synth nes+cotton,&lt;170g/m2 unbl/blch</t>
  </si>
  <si>
    <t>Wovens nes &gt;85% polyester+cotton, &lt;170g/m2 unbl/blchd</t>
  </si>
  <si>
    <t>Woven twill &gt;85% polyester+cotton, &lt;170g/m2 unbl/blch</t>
  </si>
  <si>
    <t>Woven plain &gt;85% polyester+cotton, &lt;170g/m2 unbl/blch</t>
  </si>
  <si>
    <t>Woven fabric &gt;85% synthetic staple fibre nes</t>
  </si>
  <si>
    <t>Woven fabric &gt;85% synth staple fibre nes unbl/bleache</t>
  </si>
  <si>
    <t>Woven fabric &gt;85% acrylic staple fibres, nes</t>
  </si>
  <si>
    <t>Woven fabric &gt;85% acrylic staple fibres, unbl/bleache</t>
  </si>
  <si>
    <t>Woven fabric &gt;85% polyester staple fibres, nes</t>
  </si>
  <si>
    <t>Woven fabric &gt;85% polyester staple fibre unbl/bleache</t>
  </si>
  <si>
    <t>Woven fabric of artificial filament, printed, nes</t>
  </si>
  <si>
    <t>Woven fabric of artificial filament, yarn dyed, nes</t>
  </si>
  <si>
    <t>Woven fabric of artificial filament, dyed, nes</t>
  </si>
  <si>
    <t>Woven fabric of artif filament, unbl/bleached, nes</t>
  </si>
  <si>
    <t>Woven fabric &gt;85% artif filament/strip, printed, nes</t>
  </si>
  <si>
    <t>Woven fabric &gt;85% artif filament/strip, yarn dyed, ne</t>
  </si>
  <si>
    <t>Woven fabric &gt;85% artificial filament/strip, dyed, ne</t>
  </si>
  <si>
    <t>Woven fabric &gt;85% artif filament/strip, unbl/blchd ne</t>
  </si>
  <si>
    <t>Woven fabric of hi-ten filament yarns of viscose rayo</t>
  </si>
  <si>
    <t>Woven fabric synthetic filament, printed, nes</t>
  </si>
  <si>
    <t>Woven fabric synthetic filament, yarn dyed, nes</t>
  </si>
  <si>
    <t>Woven fabric synthetic filament, dyed, nes</t>
  </si>
  <si>
    <t>Woven fabric synthetic filament nes</t>
  </si>
  <si>
    <t>Woven fabric synthetic filament, &lt;85% +cotton, printe</t>
  </si>
  <si>
    <t>Woven fabric synthetic filament &lt;85% +cotton, yarn dy</t>
  </si>
  <si>
    <t>Woven fabric synthetic filament &lt;85% +cotton, dyed ne</t>
  </si>
  <si>
    <t>Woven fabric synthetic filament, &lt;85% +cotton, nes</t>
  </si>
  <si>
    <t>Woven fabric &gt;85% synthetic filament, printed, nes</t>
  </si>
  <si>
    <t>Woven fabric &gt;85% synthetic filament, yarn dyed, nes</t>
  </si>
  <si>
    <t>Woven fabric &gt;85% synthetic filament, dyed, nes</t>
  </si>
  <si>
    <t>Woven fabric &gt;85% synthetic filament, nes</t>
  </si>
  <si>
    <t>Woven fabric &gt;85% polyester filaments, nes</t>
  </si>
  <si>
    <t>Woven fabric &gt;85% non-textured polyester filaments</t>
  </si>
  <si>
    <t>Woven fabric &gt;85% textured polyester, printed, nes</t>
  </si>
  <si>
    <t>Woven fabric &gt;85% textured polyester, yarn dyed, nes</t>
  </si>
  <si>
    <t>Woven fabric &gt;85% textured polyester, dyed, nes</t>
  </si>
  <si>
    <t>Woven fabric &gt;85% textured polyester unbl/bleached,ne</t>
  </si>
  <si>
    <t>Woven fabric &gt;85% nylon, polyamide, printed, nes</t>
  </si>
  <si>
    <t>Woven fabric &gt;85% nylon, polyamide, yarn dyed,nes</t>
  </si>
  <si>
    <t>Woven fabric &gt;85% nylon, polyamide, dyed, nes</t>
  </si>
  <si>
    <t>Woven fabric &gt;85% nylon, polyamide, unbl/bleached,nes</t>
  </si>
  <si>
    <t>Fabric from layers of woven synthetic filament yarns</t>
  </si>
  <si>
    <t>Woven fabric of strip etc, synthetic textile material</t>
  </si>
  <si>
    <t>Woven hi-ten filament, nylon, polyamide or polyester</t>
  </si>
  <si>
    <t>Woven fabric of other vegetable textile fibre, paper</t>
  </si>
  <si>
    <t>Woven fabric of flax, &lt;85% flax, except unbl/bleached</t>
  </si>
  <si>
    <t>Woven fabric of flax, &lt;85% flax, unbleached/bleached</t>
  </si>
  <si>
    <t>Woven fabric, &gt;85% flax, except unbleached or bleache</t>
  </si>
  <si>
    <t>Woven fabric, &gt;85% flax, unbleached or bleached</t>
  </si>
  <si>
    <t>Woven cotton fabric, &gt;200g/m2, printed, nes</t>
  </si>
  <si>
    <t>Woven cotton fabric, &gt;200g/m2, yarns mixed colours</t>
  </si>
  <si>
    <t>Woven cotton fabric, &gt;200g/m2, dyed, nes</t>
  </si>
  <si>
    <t>Woven cotton fabric, &gt;200g/m2, bleached, nes</t>
  </si>
  <si>
    <t>Woven cotton fabric, &gt;200g/m2, unbleached, nes</t>
  </si>
  <si>
    <t>Woven cotton nes, &lt;85% +manmade fibre, &gt;200g, printed</t>
  </si>
  <si>
    <t>Twill weave cotton , &lt;85% +manmade fibre, &gt;200g, prin</t>
  </si>
  <si>
    <t>Plain weave cotton , &lt;85% +manmade fibre, &gt;200g, prin</t>
  </si>
  <si>
    <t>Woven cotton nes, &lt;85% +manmade fibre, &gt;200g,yarn dye</t>
  </si>
  <si>
    <t>Twill cotton not denim&lt;85% +manmade fibre,&gt;200g y-dye</t>
  </si>
  <si>
    <t>Denim cotton nes, &lt;85% +manmade fibre, &gt;200g/m2</t>
  </si>
  <si>
    <t>Plain weave cotton,&lt;85% +manmade fibre,&gt;200g,yarn dye</t>
  </si>
  <si>
    <t>Woven cotton nes, &lt;85% +manmade fibre, &gt;200g/m2, dyed</t>
  </si>
  <si>
    <t>Twill weave cotton, &lt;85% +manmade fibre, &gt;200g, dyed</t>
  </si>
  <si>
    <t>Plain weave cotton, &lt;85% +manmade fibre, &gt;200g, dyed</t>
  </si>
  <si>
    <t>Woven cotton nes, &lt;85% +manmade fibre, &gt;200g, bleache</t>
  </si>
  <si>
    <t>Twill weave cotton &lt;85% +manmade fibre &gt;200g bleached</t>
  </si>
  <si>
    <t>Plain weave cotton &lt;85% +manmade fibre &gt;200g bleached</t>
  </si>
  <si>
    <t>FABRIC, COTTON, MIXED MAINLY WITH MANMADE FIBERS</t>
  </si>
  <si>
    <t>Woven cotton nes, &lt;85% +manmade fibre, &gt;200g/m2 unbl</t>
  </si>
  <si>
    <t>Twill weave cotton, &lt;85% +manmade fibre, &gt;200g/m2 unb</t>
  </si>
  <si>
    <t>Plain weave cotton, &lt;85% +manmade fibre, &gt;200g/m2 unb</t>
  </si>
  <si>
    <t>Woven cotton nes, &lt;85% +manmade fibre, &lt;200g/m2 print</t>
  </si>
  <si>
    <t>Twill weave cotton, &lt;85% +manmade fibre, &lt;200g print</t>
  </si>
  <si>
    <t>Plain weave cotton, &lt;85% +manmade fibre, &lt;200g print</t>
  </si>
  <si>
    <t>Woven nes cotton,&lt;85% +manmade fibre, &lt;200g yarn dyed</t>
  </si>
  <si>
    <t>Twill cotton , &lt;85% +manmade fibre, &lt;200g/m2 yarn dye</t>
  </si>
  <si>
    <t>Plain weave cotton,&lt;85% +manmade fibre,&lt;200g yarn dye</t>
  </si>
  <si>
    <t>Woven cotton nes, &lt;85% +manmade fibre, &lt;200g/m2 dyed</t>
  </si>
  <si>
    <t>Twill weave cotton, &lt;85% +manmade fibre, &lt;200g/m2 dye</t>
  </si>
  <si>
    <t>Plain weave cotton, &lt;85% +manmade fibre, &lt;200g/m2 dye</t>
  </si>
  <si>
    <t>Woven cotton nes, &lt;85% +manmade fibre, &lt;200g bleached</t>
  </si>
  <si>
    <t>Twill weave cotton &lt;85% +manmade fibre, &lt;200g bleache</t>
  </si>
  <si>
    <t>Plain weave cotton &lt;85% +manmade fibre, &lt;200g bleache</t>
  </si>
  <si>
    <t>Woven cotton nes &lt;85% +manmade fibre &lt;200g, unbleache</t>
  </si>
  <si>
    <t>Twill weave cotton &lt;85% +manmade fibre &lt;200g unbleach</t>
  </si>
  <si>
    <t>Plain weave cotton &lt;85% +manmade fibre &lt;200g unbleach</t>
  </si>
  <si>
    <t>Woven cotton nes, &gt;85% &gt;200g/m2, printed, nes</t>
  </si>
  <si>
    <t>Twill weave cotton, &gt;85% &gt;200g/m2, printed</t>
  </si>
  <si>
    <t>Plain weave cotton, &gt;85% &gt;200g/m2, printed</t>
  </si>
  <si>
    <t>Woven cotton nes, &gt;85% &gt;200g/m2, yarn dyed, nes</t>
  </si>
  <si>
    <t>Twill cotton except denim, &gt;85% &gt;200g/m2, yarn dyed</t>
  </si>
  <si>
    <t>Denim cotton &gt;85% &gt;200g/m2</t>
  </si>
  <si>
    <t>Plain weave cotton, &gt;85% &gt;200g/m2, yarn dyed</t>
  </si>
  <si>
    <t>Woven cotton nes, &gt;85% &gt;200g/m2, dyed, nes</t>
  </si>
  <si>
    <t>Twill weave cotton, &gt;85% &gt;200g/m2, dyed</t>
  </si>
  <si>
    <t>Plain weave cotton, &gt;85% &gt;200g/m2, dyed</t>
  </si>
  <si>
    <t>Woven cotton nes, &gt;85% &gt;200g/m2, bleached, nes</t>
  </si>
  <si>
    <t>Twill weave cotton, &gt;85% &gt;200g/m2, bleached</t>
  </si>
  <si>
    <t>Plain weave cotton, &gt;85% &gt;200g/m2, bleached</t>
  </si>
  <si>
    <t>Woven cotton nes, &gt;85% &gt;200g/m2, unbleached, nes</t>
  </si>
  <si>
    <t>Twill weave cotton, &gt;85% &gt;200g/m2, unbleached</t>
  </si>
  <si>
    <t>Plain weave cotton, &gt;85% &gt;200g/m2, unbleached</t>
  </si>
  <si>
    <t>Woven cotton nes, &gt;85% &lt;200g/m2, printed</t>
  </si>
  <si>
    <t>Twill weave cotton, &gt;85% &lt;200g/m2, printed</t>
  </si>
  <si>
    <t>Plain weave cotton, &gt;85% 100-200g/m2, printed</t>
  </si>
  <si>
    <t>Woven cotton nes, &gt;85% &lt;200g/m2, yarn dyed</t>
  </si>
  <si>
    <t>Twill weave cotton, &gt;85% &lt;200g/m2, yarn dyed</t>
  </si>
  <si>
    <t>Plain weave cotton, &gt;85% 100-200g/m2, yarn dyed</t>
  </si>
  <si>
    <t>Plain weave cotton, &gt;85% &lt;100g/m2, yarn dyed</t>
  </si>
  <si>
    <t>Woven cotton nes, &gt;85% &lt;200g/m2, dyed</t>
  </si>
  <si>
    <t>Twill weave cotton, &gt;85% &lt;200g/m2, dyed</t>
  </si>
  <si>
    <t>Plain weave cotton, &gt;85% 100-200g/m2, dyed</t>
  </si>
  <si>
    <t>Plain weave cotton, &gt;85% &lt;100g/m2, dyed</t>
  </si>
  <si>
    <t>Woven cotton nes, &gt;85% &lt;200g/m2, bleached</t>
  </si>
  <si>
    <t>Twill weave cotton, &gt;85% &lt;200g/m2, bleached</t>
  </si>
  <si>
    <t>Plain weave cotton, &gt;85% 100-200g/m2, bleached</t>
  </si>
  <si>
    <t>Plain weave cotton, &gt;85% &lt;100g/m2, bleached</t>
  </si>
  <si>
    <t>Woven cotton nes, &gt;85% &lt;200g/m2, unbleached</t>
  </si>
  <si>
    <t>Twill weave cotton, &gt;85% &lt;200g/m2, unbleached</t>
  </si>
  <si>
    <t>Plain weave cotton, &gt;85% 100-200g/m2, unbleached</t>
  </si>
  <si>
    <t>Plain weave cotton, &gt;85% &lt;100g/m2, unbleached</t>
  </si>
  <si>
    <t>Woven fabric, combed wool or hair with natural fibres</t>
  </si>
  <si>
    <t>Woven fabric, combed wool or hair + manmade staple fi</t>
  </si>
  <si>
    <t>Woven fabric, combed wool or hair + manmade filament</t>
  </si>
  <si>
    <t>Woven fabric, &gt;85% combed wool or fine hair, &gt;300g/m2</t>
  </si>
  <si>
    <t>Woven fabric, &gt;85% combed wool or fine hair, &lt;300g/m2</t>
  </si>
  <si>
    <t>Woven fabric, carded wool or hair with natural fibre</t>
  </si>
  <si>
    <t>Woven fabric, carded wool or hair + manmade staple fi</t>
  </si>
  <si>
    <t>Woven fabric, carded wool or hair + manmade filament</t>
  </si>
  <si>
    <t>Woven fabric, &gt;85% carded wool or fine hair, &gt;300g/m2</t>
  </si>
  <si>
    <t>Woven fabric, &gt;85% carded wool or fine hair, &lt;300g/m2</t>
  </si>
  <si>
    <t>Woven fabric of silk, nes</t>
  </si>
  <si>
    <t>Woven fabric of noil silk</t>
  </si>
  <si>
    <t>Plastic sheet, film, foil or strip, nes</t>
  </si>
  <si>
    <t>Sheet etc, cellular of polyurethane</t>
  </si>
  <si>
    <t>Sheet etc, cellular of polymers of vinyl chloride</t>
  </si>
  <si>
    <t>TEXTIL</t>
  </si>
  <si>
    <t>D2  PARTIDAS Y SU DESCRIPCIÓN DE LOS SEGMENTOS DE LA CADENA HTC</t>
  </si>
  <si>
    <t>Parts of footwear nes, gaiters and leggings etc</t>
  </si>
  <si>
    <t>Footwear, nes, upper textile material</t>
  </si>
  <si>
    <t>Parts of garments, clothing accessories nes, not knit</t>
  </si>
  <si>
    <t>Clothing accessories nes, textile material, not knit</t>
  </si>
  <si>
    <t>Gloves, mittens and mitts, textile material, not knit</t>
  </si>
  <si>
    <t>Ties, bow ties and cravats, material nes, not knit</t>
  </si>
  <si>
    <t>Ties, bow ties and cravats, manmade fibres, not knit</t>
  </si>
  <si>
    <t>Ties, bow ties and cravats, of silk, not knit</t>
  </si>
  <si>
    <t>Shawls, scarves, etc, of material nes, not knit</t>
  </si>
  <si>
    <t>Shawls, scarves, etc, of artificial fibres, not knit</t>
  </si>
  <si>
    <t>Shawls, scarves, etc, synthetic fibres, not knit</t>
  </si>
  <si>
    <t>Shawls, scarves, etc, of wool or hair, not knit</t>
  </si>
  <si>
    <t>Shawls, scarves, etc, of silk etc, not knit</t>
  </si>
  <si>
    <t>Handkerchiefs, of material nes, not knit</t>
  </si>
  <si>
    <t>Handkerchiefs, of cotton, not knit</t>
  </si>
  <si>
    <t>Handkerchiefs, of silk or silk waste, not knit</t>
  </si>
  <si>
    <t>Corsets, braces and parts thereof</t>
  </si>
  <si>
    <t>Corselettes and parts thereof</t>
  </si>
  <si>
    <t>Girdles, panty girdles and parts thereof</t>
  </si>
  <si>
    <t>Brassieres and parts thereof</t>
  </si>
  <si>
    <t>Womens, girls garments nes, material nes, not knit</t>
  </si>
  <si>
    <t>Womens, girls garments nes, manmade fibres, not knit</t>
  </si>
  <si>
    <t>Womens, girls garments nes, of cotton, not knit</t>
  </si>
  <si>
    <t>Womens, girls garments nes, of wool or hair, not knit</t>
  </si>
  <si>
    <t>Mens, boys garments nes, of material nes, not knit</t>
  </si>
  <si>
    <t>Mens, boys garments nes, of manmade fibres, not knit</t>
  </si>
  <si>
    <t>Mens, boys garments nes, of cotton, not knit</t>
  </si>
  <si>
    <t>Mens, boys garments nes, of wool or hair, not knit</t>
  </si>
  <si>
    <t>Ski suits, of textile material, not knit</t>
  </si>
  <si>
    <t>Womens, girls swimwear, not knit</t>
  </si>
  <si>
    <t>Mens, boys swimwear, not knit</t>
  </si>
  <si>
    <t>Womens, girls garments nes, of impregnated fabric</t>
  </si>
  <si>
    <t>Mens, boys garments nes, made up of impregnated fabri</t>
  </si>
  <si>
    <t>Womens, girls overcoats, of impregnated, etc fabric</t>
  </si>
  <si>
    <t>Mens, boys overcoats of impregnated, etc fabric</t>
  </si>
  <si>
    <t>Garments made up of textile felts and nonwoven fabric</t>
  </si>
  <si>
    <t>Babies garments, accessories of material nes, not kni</t>
  </si>
  <si>
    <t>Babies garments, accessories synthetic fibre, not kni</t>
  </si>
  <si>
    <t>Babies garments, accessories of cotton, not knit</t>
  </si>
  <si>
    <t>Babies garments, accessories of wool or hair, not kni</t>
  </si>
  <si>
    <t>Womens, girls panties, bathrobes, etc, nes not knit</t>
  </si>
  <si>
    <t>Women/girl panties bathrobe etc manmade fibre not kni</t>
  </si>
  <si>
    <t>Womens, girls panties, bathrobes etc, cotton, not kni</t>
  </si>
  <si>
    <t>Womens girls nightdress, pyjama, material nes not kni</t>
  </si>
  <si>
    <t>Women/girl nightdress, pyjama, manmade fibre, not kni</t>
  </si>
  <si>
    <t>Womens, girls nightdress, pyjamas, of cotton, not kni</t>
  </si>
  <si>
    <t>Womens, girls slips etc, of material nes, not knit</t>
  </si>
  <si>
    <t>Womens, girls slips etc, of manmade fibres, not knit</t>
  </si>
  <si>
    <t>Mens, boys dressing gowns, material nes, not knit</t>
  </si>
  <si>
    <t>Mens, boys dressing gowns etc manmade fibre, not knit</t>
  </si>
  <si>
    <t>Mens, boys dressing gowns, etc cotton, not knit</t>
  </si>
  <si>
    <t>Mens, boys nightshirt, pyjamas, material nes, not kni</t>
  </si>
  <si>
    <t>Mens/boys nightshirts, pyjama, manmade fibre, not kni</t>
  </si>
  <si>
    <t>Mens, boys nightshirts or pyjamas, cotton, not knit</t>
  </si>
  <si>
    <t>Mens, boys underpants, briefs, material nes, not knit</t>
  </si>
  <si>
    <t>Mens, boys underpants or briefs, of cotton, not knit</t>
  </si>
  <si>
    <t>Womens, girls blouses &amp; shirts, material nes, not kni</t>
  </si>
  <si>
    <t>Womens, girls blouses, shirts, manmade fibre, not kni</t>
  </si>
  <si>
    <t>Womens, girls blouses &amp; shirts, of cotton, not knit</t>
  </si>
  <si>
    <t>Womens, girls blouses &amp; shirts, wool or hair, not kni</t>
  </si>
  <si>
    <t>Womens, girls blouses &amp; shirts, of silk, not knit</t>
  </si>
  <si>
    <t>Mens, boys shirts, of material nes, not knit</t>
  </si>
  <si>
    <t>Mens, boys shirts, of manmade fibres, not knit</t>
  </si>
  <si>
    <t>Mens, boys shirts, of cotton, not knit</t>
  </si>
  <si>
    <t>Mens, boys shirts, of wool or hair, not knit</t>
  </si>
  <si>
    <t>Womens, girls trousers, shorts, material nes, not kni</t>
  </si>
  <si>
    <t>Womens, girls trousers, shorts, synth fibres, not kni</t>
  </si>
  <si>
    <t>Womens, girls trousers &amp; shorts, of cotton, not knit</t>
  </si>
  <si>
    <t>Womens, girls trousers, shorts, wool or hair, not kni</t>
  </si>
  <si>
    <t>Womens, girls skirts, of material nes, not knit</t>
  </si>
  <si>
    <t>Womens, girls skirts, synthetic fibres, not knit</t>
  </si>
  <si>
    <t>Womens, girls skirts, of cotton, not knit</t>
  </si>
  <si>
    <t>Womens, girls skirts, of wool or hair, not knit</t>
  </si>
  <si>
    <t>Womens, girls dresses, of material nes, not knit</t>
  </si>
  <si>
    <t>Womens, girls dresses, of artificial fibres, not knit</t>
  </si>
  <si>
    <t>Womens, girls dresses, synthetic fibres, not knit</t>
  </si>
  <si>
    <t>Womens, girls dresses, of cotton, not knit</t>
  </si>
  <si>
    <t>Womens, girls dresses, of wool or hair, not knit</t>
  </si>
  <si>
    <t>Womens, girls jackets &amp; blazers, material nes,not kni</t>
  </si>
  <si>
    <t>Womens, girls jackets, blazers, synth fibres, not kni</t>
  </si>
  <si>
    <t>Womens, girls jackets &amp; blazers, of cotton, not knit</t>
  </si>
  <si>
    <t>Womens, girls jackets, blazers, wool or hair, not kni</t>
  </si>
  <si>
    <t>Womens, girls ensembles, material nes, not knit</t>
  </si>
  <si>
    <t>Womens, girls ensembles, synthetic fibres, not knit</t>
  </si>
  <si>
    <t>Womens, girls ensembles, of cotton, not knit</t>
  </si>
  <si>
    <t>Womens, girls ensembles, of wool or hair, not knit</t>
  </si>
  <si>
    <t>Womens, girls suits, of material nes, not knit</t>
  </si>
  <si>
    <t>Womens, girls suits, synthetic fibres, not knit</t>
  </si>
  <si>
    <t>Womens, girls suits, of cotton, not knit</t>
  </si>
  <si>
    <t>Womens, girls suits, of wool or hair, not knit</t>
  </si>
  <si>
    <t>Mens, boys trousers &amp; shorts, material nes, not knit</t>
  </si>
  <si>
    <t>Mens, boys trousers shorts, synthetic fibre, not knit</t>
  </si>
  <si>
    <t>Mens, boys trousers &amp; shorts, of cotton, not knit</t>
  </si>
  <si>
    <t>Mens, boys trousers &amp; shorts, wool or hair, not knit</t>
  </si>
  <si>
    <t>Mens, boys jackets &amp; blazers, material nes, not knit</t>
  </si>
  <si>
    <t>Mens, boys jackets, blazers, synthetic fibre, not kni</t>
  </si>
  <si>
    <t>Mens, boys jackets &amp; blazers, of cotton, not knit</t>
  </si>
  <si>
    <t>Mens, boys jackets &amp; blazers, wool or hair, not knit</t>
  </si>
  <si>
    <t>Mens, boys ensembles, of material nes, not knit</t>
  </si>
  <si>
    <t>Mens, boys ensembles, synthetic fibres, not knit</t>
  </si>
  <si>
    <t>Mens, boys ensembles, of cotton, not knit</t>
  </si>
  <si>
    <t>Mens, boys ensembles, of wool or hair, not knit</t>
  </si>
  <si>
    <t>Mens, boys suits, of material nes, not knit</t>
  </si>
  <si>
    <t>Mens, boys suits, synthetic fibres, not knit</t>
  </si>
  <si>
    <t>Mens, boys suits, of wool or hair, not knit</t>
  </si>
  <si>
    <t>Womens, girls anoraks etc of material nes, not knit</t>
  </si>
  <si>
    <t>Womens, girls anoraks etc of manmade fibres, not knit</t>
  </si>
  <si>
    <t>Womens, girls anoraks etc of cotton, not knit</t>
  </si>
  <si>
    <t>Womens, girls anoraks etc of wool or hair, not knit</t>
  </si>
  <si>
    <t>Womens, girls overcoats of material nes, not knit</t>
  </si>
  <si>
    <t>Womens, girls overcoats etc manmade fibre, not knit</t>
  </si>
  <si>
    <t>Womens, girls overcoats etc of cotton, not knit</t>
  </si>
  <si>
    <t>Womens, girls overcoats etc of wool or hair not knit</t>
  </si>
  <si>
    <t>Mens, boys anoraks etc, of material nes, not knit</t>
  </si>
  <si>
    <t>Mens, boys anoraks etc, of manmade fibres, not knit</t>
  </si>
  <si>
    <t>Mens, boys anoraks etc, of cotton, not knit</t>
  </si>
  <si>
    <t>Mens, boys anoraks etc, of wool or hair, not knit</t>
  </si>
  <si>
    <t>Mens, boys overcoats of material nes, not knit</t>
  </si>
  <si>
    <t>Mens, boys overcoats of manmade fibres, not knit</t>
  </si>
  <si>
    <t>Mens, boys overcoats of cotton, not knit</t>
  </si>
  <si>
    <t>Mens, boys overcoats of wool or hair, not knit</t>
  </si>
  <si>
    <t>Parts of garments, accessories, textile material, kni</t>
  </si>
  <si>
    <t>Clothing accessories nes, of textile material, knit</t>
  </si>
  <si>
    <t>Ties, bow ties and cravats, of textile material, knit</t>
  </si>
  <si>
    <t>Shawls, scarves, veils etc, textile material, knit</t>
  </si>
  <si>
    <t>Gloves, mittens or mitts, nes, material nes knit</t>
  </si>
  <si>
    <t>Gloves, mittens or mitts, nes, synthetic fibres, knit</t>
  </si>
  <si>
    <t>Gloves, mittens or mitts, nes, of cotton, knit</t>
  </si>
  <si>
    <t>Gloves, mittens or mitts, nes, of wool or hair, knit</t>
  </si>
  <si>
    <t>Gloves impregnated or coated with plastic,rubber, kni</t>
  </si>
  <si>
    <t>Hosiery nes, of materials nes, knit</t>
  </si>
  <si>
    <t>Hosiery nes, synthetic fibres, knit</t>
  </si>
  <si>
    <t>SOCKS AND OTHER HOSIERY INC STOCKINGS FOR VARICOSE VEINS AND FOOTWEAR WITHOUT APPLIED SOLES OF COT</t>
  </si>
  <si>
    <t>HOSIERY, N.E.S.O.I., OF WOOL OR FINE ANIMAL HAIR, KNIT</t>
  </si>
  <si>
    <t>Hosiery nes, of cotton, knit</t>
  </si>
  <si>
    <t>Hosiery nes, of wool or fine animal hair, knit</t>
  </si>
  <si>
    <t>WOMENS FULL-LENGTH OR KNEE-LENGTH HOSIERY</t>
  </si>
  <si>
    <t>PANTYHOSE AND TIGHTS OF OTHER TEXTILE MATERIALS EXCEPT SYNTHETIC FIBERS, KNITTED OR CROCHETED</t>
  </si>
  <si>
    <t>PANTY HOSE AND TIGHTS OF SYNTHETIC FIBERS MEASURING PER SINGLE YARN 67 DECITEX OR MORE, KNITTED</t>
  </si>
  <si>
    <t>PANTY HOSE AND TIGHTS OF SYNTHETIC FIBERS MEASURING PER SINGLE YARN LESS THAN 67 DECITEX, KNITTED</t>
  </si>
  <si>
    <t>Womens full, kneelength hosiery, yarn &lt;67 dtex/sy,kni</t>
  </si>
  <si>
    <t>Panty hose etc of materials nes, knit</t>
  </si>
  <si>
    <t>Panty hose etc, synthetic fibre yarn &gt;67 dtex/sy, kni</t>
  </si>
  <si>
    <t>Panty hose etc, synthetic fibre yarn &lt;67 dtex/sy, kni</t>
  </si>
  <si>
    <t>Garments nes, of materials nes, knit</t>
  </si>
  <si>
    <t>Garments nes, of manmade fibres, knit</t>
  </si>
  <si>
    <t>Garments nes, of cotton, knit</t>
  </si>
  <si>
    <t>Garments nes, of wool or fine animal hair, knit</t>
  </si>
  <si>
    <t>Garments of knit or crochet impregnated fabric</t>
  </si>
  <si>
    <t>Womens, girls swimwear, of material nes, knit</t>
  </si>
  <si>
    <t>Womens, girls swimwear, synthetic fibres, knit</t>
  </si>
  <si>
    <t>Mens, boys swimwear, of material nes, knit</t>
  </si>
  <si>
    <t>Mens, boys swimwear, synthetic fibres, knit</t>
  </si>
  <si>
    <t>Ski suits, of textile materials, knit</t>
  </si>
  <si>
    <t>Track suits, of materials nes, knit</t>
  </si>
  <si>
    <t>Track suits, synthetic fibres, knit</t>
  </si>
  <si>
    <t>Track suits, of cotton, knit</t>
  </si>
  <si>
    <t>Babies garments, accessories of material nes, knit</t>
  </si>
  <si>
    <t>Babies garments, accessories of synthetic fibres, kni</t>
  </si>
  <si>
    <t>Babies garments, accessories of cotton, knit</t>
  </si>
  <si>
    <t>Babies garments, accessories of wool or hair, knit</t>
  </si>
  <si>
    <t>Pullovers, cardigans etc of material nes knit</t>
  </si>
  <si>
    <t>Pullovers, cardigans etc of manmade fibres, knit</t>
  </si>
  <si>
    <t>Pullovers, cardigans etc of cotton, knit</t>
  </si>
  <si>
    <t>Sweaters, pullovers, sweatshirts, waistcoats (vests), and similar articles knitted or crocheted, nes</t>
  </si>
  <si>
    <t>Sweaters, pullovers, sweatshirts, wastecoats (vests), knitted/crocheted, of kashmir (cashmere) goats</t>
  </si>
  <si>
    <t>Sweaters, pullovers, sweatshirts, waistcoats (vests), and similar articles knitted/crocheted, of woo</t>
  </si>
  <si>
    <t>Pullovers, cardigans etc of wool or hair, knit</t>
  </si>
  <si>
    <t>T-shirts, singlets etc, of material nes, knit</t>
  </si>
  <si>
    <t>T-shirts, singlets and other vests, of cotton, knit</t>
  </si>
  <si>
    <t>Womens, girls bathrobe, dressing gowns, nes, knit</t>
  </si>
  <si>
    <t>Women/girl bathrobe, dressing gown, knit manmade fibr</t>
  </si>
  <si>
    <t>Womens, girls bathrobe, dressing gowns, of knit cotto</t>
  </si>
  <si>
    <t>Womens, girls nightdress, pyjamas, material nes, knit</t>
  </si>
  <si>
    <t>Womens, girls nightdress or pyjama manmade fibre, kni</t>
  </si>
  <si>
    <t>Womens, girls nightdress or pyjamas, of cotton, knit</t>
  </si>
  <si>
    <t>Womens, girls briefs or panties, material nes, knit</t>
  </si>
  <si>
    <t>Womens, girls briefs or panties, manmade fibre, knit</t>
  </si>
  <si>
    <t>Womens, girls briefs or panties, of cotton, knit</t>
  </si>
  <si>
    <t>Womens, girls slips or petticoats, material nes knit</t>
  </si>
  <si>
    <t>Womens, girls slips or petticoats, manmade fibre knit</t>
  </si>
  <si>
    <t>Mens, boys bathrobes, dressing gown etc fibre nes kni</t>
  </si>
  <si>
    <t>Mens, boys bathrobes, dressing gown manmade fibre kni</t>
  </si>
  <si>
    <t>Mens, boys bathrobes, dressing gowns etc cotton, knit</t>
  </si>
  <si>
    <t>Mens, boys nightshirts or pyjamas, material nes, knit</t>
  </si>
  <si>
    <t>Mens, boys nightshirts or pyjamas, manmade fibre, kni</t>
  </si>
  <si>
    <t>Mens, boys nightshirts or pyjamas, of cotton, knit</t>
  </si>
  <si>
    <t>Mens, boys underpants or briefs, material nes, knit</t>
  </si>
  <si>
    <t>Mens, boys underpants or briefs, manmade fibre, knit</t>
  </si>
  <si>
    <t>Mens, boys underpants or briefs, of cotton, knit</t>
  </si>
  <si>
    <t>Womens, girls blouses &amp; shirts, of material nes, knit</t>
  </si>
  <si>
    <t>Womens, girls blouses &amp; shirts, manmade fibre, knit</t>
  </si>
  <si>
    <t>Womens, girls blouses &amp; shirts, of cotton, knit</t>
  </si>
  <si>
    <t>Mens, boys shirts, of materials nes, knit</t>
  </si>
  <si>
    <t>Mens, boys shirts, of manmade fibres, knit</t>
  </si>
  <si>
    <t>Mens, boys shirts, of cotton, knit</t>
  </si>
  <si>
    <t>Womens, girls trousers &amp; shorts, material nes, knit</t>
  </si>
  <si>
    <t>Womens, girls trousers, shorts, synthetic fibres, kni</t>
  </si>
  <si>
    <t>Womens, girls trousers &amp; shorts, of cotton, knit</t>
  </si>
  <si>
    <t>Womens, girls trousers &amp; shorts, of wool hair, knit</t>
  </si>
  <si>
    <t>Womens, girls skirts, of material nes, knit</t>
  </si>
  <si>
    <t>Womens, girls skirts, synthetic fibres, knit</t>
  </si>
  <si>
    <t>Womens, girls skirts, of cotton, knit</t>
  </si>
  <si>
    <t>Womens, girls skirts, of wool or hair, knit</t>
  </si>
  <si>
    <t>Womens, girls dresses, of material nes, knit</t>
  </si>
  <si>
    <t>Womens, girls dresses, of artificial fibres, knit</t>
  </si>
  <si>
    <t>Womens, girls dresses, of synthetic fibres, knit</t>
  </si>
  <si>
    <t>Womens, girls dresses, of cotton, knit</t>
  </si>
  <si>
    <t>Womens, girls dresses, of wool or hair, knit</t>
  </si>
  <si>
    <t>Womens, girls jackets &amp; blazers, material nes, knit</t>
  </si>
  <si>
    <t>Womens, girls jackets, blazers, synthetic fibres, kni</t>
  </si>
  <si>
    <t>Womens, girls jackets &amp; blazers, of cotton, knit</t>
  </si>
  <si>
    <t>Womens, girls jackets &amp; blazers, of wool or hair,knit</t>
  </si>
  <si>
    <t>Womens, girls ensembles, of material nes, knit</t>
  </si>
  <si>
    <t>Womens, girls ensembles, synthetic fibres, knit</t>
  </si>
  <si>
    <t>Womens, girls ensembles, of cotton, knit</t>
  </si>
  <si>
    <t>Womens, girls ensembles, of wool or hair, knit</t>
  </si>
  <si>
    <t>Womens, girls suits, of material nes, knit</t>
  </si>
  <si>
    <t>Womens, girls suits, synthetic fibres, knit</t>
  </si>
  <si>
    <t>Womens, girls suits, of cotton, knit</t>
  </si>
  <si>
    <t>Womens, girls suits, of wool or hair, knit</t>
  </si>
  <si>
    <t>Mens, boys trousers &amp; shorts, of material nes, knit</t>
  </si>
  <si>
    <t>Mens, boys trousers, shorts, of synthetic fibres, kni</t>
  </si>
  <si>
    <t>Mens, boys trousers &amp; shorts, of cotton, knit</t>
  </si>
  <si>
    <t>Mens, boys trousers &amp; shorts, of wool or hair, knit</t>
  </si>
  <si>
    <t>Mens, boys jackets &amp; blazers, material nes, knit</t>
  </si>
  <si>
    <t>Mens, boys jackets &amp; blazers, synthetic fibres, knit</t>
  </si>
  <si>
    <t>Mens, boys jackets &amp; blazers, cotton, knit</t>
  </si>
  <si>
    <t>Mens, boys jackets &amp; blazers, wool or hair, knit</t>
  </si>
  <si>
    <t>Mens, boys ensembles, of material nes, knit</t>
  </si>
  <si>
    <t>Mens, boys ensembles, synthetic fibres, knit</t>
  </si>
  <si>
    <t>Mens, boys ensembles, of cotton, knit</t>
  </si>
  <si>
    <t>Mens, boys ensembles, of wool animal hair, knit</t>
  </si>
  <si>
    <t>Mens, boys suits, of materials nes, knit</t>
  </si>
  <si>
    <t>Mens, boys suits, synthetic fibres, knit</t>
  </si>
  <si>
    <t>Mens, boys suits, of wool, fine animal hair, knit</t>
  </si>
  <si>
    <t>MENS OR BOYS SUITS</t>
  </si>
  <si>
    <t>Womens, girls overcoats, etc, material nes, knit</t>
  </si>
  <si>
    <t>Womens, girls overcoats, etc, manmade fibres, knit</t>
  </si>
  <si>
    <t>Womens, girls overcoats, etc, of cotton, knit</t>
  </si>
  <si>
    <t>Womens, girls overcoats, etc, of wool or hair, knit</t>
  </si>
  <si>
    <t>Mens, boys overcoats, etc, of material nes, knit</t>
  </si>
  <si>
    <t>Mens, boys overcoats, etc, of manmade fibres, knit</t>
  </si>
  <si>
    <t>Mens, boys overcoats, etc, of cotton, knit</t>
  </si>
  <si>
    <t>Mens, boys overcoats, etc, of wool or hair, knit</t>
  </si>
  <si>
    <t>CONFECCIÓN</t>
  </si>
  <si>
    <t>D3  PARTIDAS Y SU DESCRIPCIÓN DE LOS SEGMENTOS DE LA CADENA HTC</t>
  </si>
  <si>
    <t>Articles of bedding nes</t>
  </si>
  <si>
    <t>Footwear uppers and parts thereof, except stiffeners</t>
  </si>
  <si>
    <t>Set, woven fabric and yarn for rugs, tapestry etc</t>
  </si>
  <si>
    <t>Made up articles (textile) nes, textile dress pattern</t>
  </si>
  <si>
    <t>Floor &amp; dish cloths, dusters, etc, textile material</t>
  </si>
  <si>
    <t>Tents, synthetic fibres</t>
  </si>
  <si>
    <t>Tarpaulins, awnings and sunblinds, of material nes</t>
  </si>
  <si>
    <t>Tarpaulins, awnings and sunblinds, of synthetic fibre</t>
  </si>
  <si>
    <t>Tarpaulins, awnings and sunblinds, of cotton</t>
  </si>
  <si>
    <t>Sacks &amp; bags, packing, of materials nes</t>
  </si>
  <si>
    <t>Sacks, bags, packing, of other manmade yarn</t>
  </si>
  <si>
    <t>Sacks, bags, packing, of strip plastic material</t>
  </si>
  <si>
    <t>Flexible intermediate bulk containers, man-made mater</t>
  </si>
  <si>
    <t>SACKS AND BAGS, OF A KIND USED FOR THE PACKING OF GOODS: OF MANMADE TEXTILE MATERIALS</t>
  </si>
  <si>
    <t>Sacks &amp; bags, packing, of cotton</t>
  </si>
  <si>
    <t>Furnishing goods nes, material nes, not knit, crochet</t>
  </si>
  <si>
    <t>Furnishing articles nes, synth fibre,not knit, croche</t>
  </si>
  <si>
    <t>Furnishing articles nes, of cotton, not knit, crochet</t>
  </si>
  <si>
    <t>Textile furnishing articles nes, knit or crochet</t>
  </si>
  <si>
    <t>Bedspreads, textile material, nes, not knit or croche</t>
  </si>
  <si>
    <t>Bedspreads, textile material, nes, knit or crochet</t>
  </si>
  <si>
    <t>Curtains drapes blinds valances, material nes, woven</t>
  </si>
  <si>
    <t>Curtains drapes blinds valances, synth fibre, not kni</t>
  </si>
  <si>
    <t>Curtains drapes blinds valances, cotton, not knit</t>
  </si>
  <si>
    <t>Curtains drapes blinds valances, material nes, knit</t>
  </si>
  <si>
    <t>Curtains drapes blinds valances, synthetic fibre, kni</t>
  </si>
  <si>
    <t>Curtains drapes blinds valances, cotton, knit</t>
  </si>
  <si>
    <t>Toilet or kitchen linen, of material nes</t>
  </si>
  <si>
    <t>Toilet or kitchen linen, of manmade fibres</t>
  </si>
  <si>
    <t>Toilet or kitchen linen, of flax</t>
  </si>
  <si>
    <t>Toilet or kitchen linen, of cotton, nes</t>
  </si>
  <si>
    <t>Toilet or kitchen linen, of cotton terry towelling</t>
  </si>
  <si>
    <t>Table linen, of material nes, not knit</t>
  </si>
  <si>
    <t>Table linen, of manmade fibres, not knit</t>
  </si>
  <si>
    <t>Table linen, of flax, not knit</t>
  </si>
  <si>
    <t>Table linen, of cotton, not knit</t>
  </si>
  <si>
    <t>Table linen, of textile knit or crochet materials</t>
  </si>
  <si>
    <t>Bed linen, of material nes, nes</t>
  </si>
  <si>
    <t>Bed linen, of manmade fibres, nes</t>
  </si>
  <si>
    <t>Bed linen, of cotton, nes</t>
  </si>
  <si>
    <t>Bed linen, of material nes, printed, not knit</t>
  </si>
  <si>
    <t>Bed linen, of manmade fibres, printed, not knit</t>
  </si>
  <si>
    <t>Bed linen, of cotton, printed, not knit</t>
  </si>
  <si>
    <t>Bed linen, of textile knit or crochet materials</t>
  </si>
  <si>
    <t>Blankets (except electric) &amp; travel rugs, material ne</t>
  </si>
  <si>
    <t>Blankets (except electric) &amp; travel rugs, synth fibre</t>
  </si>
  <si>
    <t>Blankets (non-electric) and travelling rugs, of cotto</t>
  </si>
  <si>
    <t>Electric blankets of textile material</t>
  </si>
  <si>
    <t>Knitted or crocheted fabrics nesoi, of textile materials nesoi</t>
  </si>
  <si>
    <t>Knit or crochet fabric of other materials, nes</t>
  </si>
  <si>
    <t>Warp knit fabric of other materials, nes</t>
  </si>
  <si>
    <t>Label, badge, etc, non-embroidered textile, not woven</t>
  </si>
  <si>
    <t>Label, badge, etc, of woven textile not embroidered</t>
  </si>
  <si>
    <t>Carpets and textile floor coverings, nes</t>
  </si>
  <si>
    <t>Carpets of felt of textile materials, area &gt;0.3m2</t>
  </si>
  <si>
    <t>Tiles of felt of textile materials, area &lt;0.3m2</t>
  </si>
  <si>
    <t>Carpets of other manmade textile materials, tufted</t>
  </si>
  <si>
    <t>Carpets nylon, polyamides, tufted</t>
  </si>
  <si>
    <t>Carpets of wool or fine animal hair, tufted</t>
  </si>
  <si>
    <t>Carpets of yarn nes, woven, made up, nes</t>
  </si>
  <si>
    <t>Carpets of manmade yarn, woven, made up, nes</t>
  </si>
  <si>
    <t>Carpets of wool or fine hair, woven, made up, nes</t>
  </si>
  <si>
    <t>Carpets of yarn nes, woven, not made up, nes</t>
  </si>
  <si>
    <t>Carpets of manmade yarn, woven, not made up, nes</t>
  </si>
  <si>
    <t>Carpets of wool or hair, woven, not made up, nes</t>
  </si>
  <si>
    <t>CARPETS AND OTHER TEXTILE FLOOR COVERINGS</t>
  </si>
  <si>
    <t>Carpets of yarn nes, woven pile, made up, nes</t>
  </si>
  <si>
    <t>Carpets of manmade yarn, woven pile, made up,nes</t>
  </si>
  <si>
    <t>Carpets of wool or hair, woven pile, made up, nes</t>
  </si>
  <si>
    <t>Carpets of yarn nes, woven pile, not made up, nes</t>
  </si>
  <si>
    <t>Carpets of manmade yarn, woven pile, not made up, nes</t>
  </si>
  <si>
    <t>Carpets of wool or hair, woven pile, not made up, nes</t>
  </si>
  <si>
    <t>Hand made rugs including Kelem,Schumacks,Karamanie,et</t>
  </si>
  <si>
    <t>Carpets of materials nes, knotted</t>
  </si>
  <si>
    <t>Carpets of wool or fine animal hair, knotted</t>
  </si>
  <si>
    <t>Wadding, products, material nes, not sanitary article</t>
  </si>
  <si>
    <t>Sanitary towels, diapers and similar articles</t>
  </si>
  <si>
    <t>Containers nes, outer surface plastic or textile</t>
  </si>
  <si>
    <t>Articles for pocket or handbag, plastic, textile oute</t>
  </si>
  <si>
    <t>Handbags with outer surface plastics, textile materia</t>
  </si>
  <si>
    <t>Trunks, suit-cases, etc, outer surface plastic/textil</t>
  </si>
  <si>
    <t>OTROS</t>
  </si>
  <si>
    <t>D4  PARTIDAS Y SU DESCRIPCIÓN DE LOS SEGMENTOS DE LA CADENA HTC</t>
  </si>
  <si>
    <t>Cuadro 9</t>
  </si>
  <si>
    <t>China</t>
  </si>
  <si>
    <t>Cuadro8</t>
  </si>
  <si>
    <t> 520942</t>
  </si>
  <si>
    <t> 392190</t>
  </si>
  <si>
    <t>Cuadro 19</t>
  </si>
  <si>
    <t>Cuadro 18</t>
  </si>
  <si>
    <t>Cuadro 10</t>
  </si>
  <si>
    <t>Cuadro 11</t>
  </si>
  <si>
    <t> 620463</t>
  </si>
  <si>
    <t> 610620</t>
  </si>
  <si>
    <t> 620341</t>
  </si>
  <si>
    <t> 620192</t>
  </si>
  <si>
    <t> 620520</t>
  </si>
  <si>
    <t> 621133</t>
  </si>
  <si>
    <t> 621143</t>
  </si>
  <si>
    <t> 620331</t>
  </si>
  <si>
    <t> 620530</t>
  </si>
  <si>
    <t> 621010</t>
  </si>
  <si>
    <t> 611020</t>
  </si>
  <si>
    <t> 611030</t>
  </si>
  <si>
    <t> 611595</t>
  </si>
  <si>
    <t> 620343</t>
  </si>
  <si>
    <t> 610990</t>
  </si>
  <si>
    <t> 620462</t>
  </si>
  <si>
    <t> 610910</t>
  </si>
  <si>
    <t> 620342</t>
  </si>
  <si>
    <t>Cuadro 20</t>
  </si>
  <si>
    <t>Cuadro 21</t>
  </si>
  <si>
    <t>Cuadro 3</t>
  </si>
  <si>
    <t>Nicaragua</t>
  </si>
  <si>
    <t>Guatemala</t>
  </si>
  <si>
    <t>Cuadro 4</t>
  </si>
  <si>
    <t>Cuadro 5</t>
  </si>
  <si>
    <t>Cuadro 12</t>
  </si>
  <si>
    <t>Cuadro 13</t>
  </si>
  <si>
    <t> 940490</t>
  </si>
  <si>
    <t> 630392</t>
  </si>
  <si>
    <t> 630790</t>
  </si>
  <si>
    <t>Cuadro 14</t>
  </si>
  <si>
    <t>Cuadro 15</t>
  </si>
  <si>
    <t>Cuadro 22</t>
  </si>
  <si>
    <t>Cuadro 23</t>
  </si>
  <si>
    <t>Cuadro 26</t>
  </si>
  <si>
    <t>Cuadro 29</t>
  </si>
  <si>
    <t>Cuadro 32</t>
  </si>
  <si>
    <t>6 DIG</t>
  </si>
  <si>
    <t>DESCRIPCIÓN</t>
  </si>
  <si>
    <t>Fuente: elaboración propia con base en Global Trade Atlas (2017) y Comtrade (2021).</t>
  </si>
  <si>
    <t>MÉXICO: EXPORTACIONES TOTALES DE LA CADENA HTC POR SEGMENTO (1995-2020)</t>
  </si>
  <si>
    <t>1995-2020</t>
  </si>
  <si>
    <t>MÉXICO: IMPORTACIONES TOTALES DE LA CADENA HTC POR SEGMENTO (1995-2020)</t>
  </si>
  <si>
    <t>MÉXICO: BALANZA COMERCIAL DE LA CADENA HTC POR SEGMENTO (1995-2020)</t>
  </si>
  <si>
    <t>MÉXICO: EXPORTACIONES TOTALES DE LA CADENA HTC POR PAÍS (1995-2020)</t>
  </si>
  <si>
    <t>MÉXICO: IMPORTACIONES TOTALES DE LA CADENA HTC POR PAÍS (1995-2020)</t>
  </si>
  <si>
    <t>MÉXICO: EXPORTACIONES TOTALES DEL SEGMENTO HILO DE LA CADENA HTC POR PAÍS (1995-2020)</t>
  </si>
  <si>
    <t>MÉXICO: IMPORTACIONES TOTALES DEL SEGMENTO HILO DE LA CADENA HTC POR PAÍS (1995-2020)</t>
  </si>
  <si>
    <t>MÉXICO: EXPORTACIONES TOTALES DEL SEGMENTO TEXTIL DE LA CADENA HTC POR PAÍS (1995-2020)</t>
  </si>
  <si>
    <t>MÉXICO: IMPORTACIONES TOTALES DEL SEGMENTO TEXTIL DE LA CADENA HTC POR PAÍS (1995-2020)</t>
  </si>
  <si>
    <t>MÉXICO: EXPORTACIONES TOTALES DEL SEGMENTO CONFECCIÓN DE LA CADENA HTC POR PAÍS (1995-2020)</t>
  </si>
  <si>
    <t>MÉXICO: IMPORTACIONES TOTALES DEL SEGMENTO CONFECCIÓN DE LA CADENA HTC POR PAÍS (1995-2020)</t>
  </si>
  <si>
    <t>MÉXICO: EXPORTACIONES TOTALES DEL SEGMENTO OTROS DE LA CADENA HTC POR PAÍS (1995-2020)</t>
  </si>
  <si>
    <t xml:space="preserve"> </t>
  </si>
  <si>
    <t>MÉXICO: IMPORTACIONES TOTALES DEL SEGMENTO OTROS DE LA CADENA HTC POR PAÍS (1995-2020)</t>
  </si>
  <si>
    <t>MÉXICO: EXPORTACIONES TOTALES DE LAS PRINCIPALES 25 PARTIDAS DE LA CADENA HTC (1995-2020)</t>
  </si>
  <si>
    <t>MÉXICO: IMPORTACIONES TOTALES DE LAS PRINCIPALES 25 PARTIDAS DE LA CADENA HTC (1995-2020)</t>
  </si>
  <si>
    <t>MÉXICO: EXPORTACIONES TOTALES DE LAS PRINCIPALES 25 PARTIDAS DE HILO LA CADENA HTC (1995-2020)</t>
  </si>
  <si>
    <t>MÉXICO: IMPORTACIONES TOTALES DE LAS PRINCIPALES 25 PARTIDAS DE HILO LA CADENA HTC (1995-2020)</t>
  </si>
  <si>
    <t>MÉXICO: EXPORTACIONES TOTALES DE LAS PRINCIPALES 25 PARTIDAS DE TEXTIL DE LA CADENA HTC (1995-2020)</t>
  </si>
  <si>
    <t>MÉXICO: IMPORTACIONES TOTALES DE LAS PRINCIPALES 25 PARTIDAS DE TEXTIL DE LA CADENA HTC (1995-2020)</t>
  </si>
  <si>
    <t>MÉXICO: EXPORTACIONES TOTALES DE LAS PRINCIPALES 25 PARTIDAS DE CONFECCIÓN DE LA CADENA HTC (1995-2020)</t>
  </si>
  <si>
    <t>MÉXICO: IMPORTACIONES TOTALES DE LAS PRINCIPALES 25 PARTIDAS DE CONFECCIÓN DE LA CADENA HTC (1995-2020)</t>
  </si>
  <si>
    <t>MÉXICO: EXPORTACIONES TOTALES DE LAS PRINCIPALES 25 PARTIDAS DE OTROS LA CADENA HTC (1995-2020)</t>
  </si>
  <si>
    <t>MÉXICO: IMPORTACIONES TOTALES DE LAS PRINCIPALES 25 PARTIDAS DE OTROS DE LA CADENA HTC (1995-2020)</t>
  </si>
  <si>
    <t>MÉXICO: EXPORTACIONES HACIA ESTADOS UNIDOS DE LA CADENA HTC POR SEGMENTO (1995-2020)</t>
  </si>
  <si>
    <t>MÉXICO: IMPORTACIONES DE ESTADOS UNIDOS DE LA CADENA HTC POR SEGMENTO (1995-2020)</t>
  </si>
  <si>
    <t>MÉXICO: BALANZA COMERCIAL CON ESTADOS UNIDOS DE LA CADENA HTC POR SEGMENTO (1995-2020)</t>
  </si>
  <si>
    <t>MÉXICO: EXPORTACIONES HACIA CHINA DE LA CADENA HTC POR SEGMENTO (1995-2020)</t>
  </si>
  <si>
    <t>MÉXICO: IMPORTACIONES DE CHINA DE LA CADENA HTC POR SEGMENTO (1995-2020)</t>
  </si>
  <si>
    <t>MÉXICO: BALANZA COMERCIAL CON CHINA DE LA CADENA HTC POR SEGMENTO (1995-2020)</t>
  </si>
  <si>
    <t>MÉXICO: EXPORTACIONES HACIA AMÉRICA LATINA Y EL CARIBE DE LA CADENA HTC POR SEGMENTO (1995-2020)</t>
  </si>
  <si>
    <t>MÉXICO: IMPORTACIONES DE AMÉRICA LATINA Y EL CARIBE DE LA CADENA HTC POR SEGMENTO (1995-2020)</t>
  </si>
  <si>
    <t>ANEXO ESTADÍSTICO 1995 - 2020</t>
  </si>
  <si>
    <t>DESCRIPCIONES. Segmentos de la Cadena HTC. 1995-2020</t>
  </si>
  <si>
    <t>EXPORTACIONES E IMPORTACIONES DE LA CADENA HTC. Por segmentos. 1995-2020</t>
  </si>
  <si>
    <t>EXPORTACIONES E IMPORTACIONES DE LA CADENA HTC. Por país. 1995-2020</t>
  </si>
  <si>
    <t>EXPORTACIONES E IMPORTACIONES DE LOS SEGMENTOS DE LA CADENA HTC. Por país. 1995-2020</t>
  </si>
  <si>
    <t>EXPORTACIONES E IMPORTACIONES DE LA CADENA HTC POR PRINCIPALES PRODUCTOS. 1995-2020</t>
  </si>
  <si>
    <t>EXPORTACIONES E IMPORTACIONES DE LA CADENA HTC POR PRINCIPALES PAÍSES 1995-2020</t>
  </si>
  <si>
    <t>MÉXICO: EXPORTACIONES HACIA ESTADOS UNIDOS  DE LA CADENA HTC POR SEGMENTO (1995-2020)</t>
  </si>
  <si>
    <t>MÉXICO: EXPORTACIONES HACIA CHINA  DE LA CADENA HTC POR SEGMENTO (1995-2020)</t>
  </si>
  <si>
    <t>MÉXICO: IMPORTACIONES DE CHINA  DE LA CADENA HTC POR SEGMENTO (1995-2020)</t>
  </si>
  <si>
    <t>MÉXICO: EXPORTACIONES HACIA AMÉRICA LATINA Y EL CARIBE  DE LA CADENA HTC POR SEGMENTO (1995-2020)</t>
  </si>
  <si>
    <t>MÉXICO: IMPORTACIONES DE AMÉRICA LATINA Y EL CARIBE  DE LA CADENA HTC POR SEGMENTO (1995-2020)</t>
  </si>
  <si>
    <t>MÉXICO: BALANZA COMERCIAL CON AMÉRICA LATINA Y EL CARIBE DE LA CADENA HTC POR SEGMENTO (1995-2020)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</si>
</sst>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5">
    <xf numFmtId="0" fontId="0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5" fillId="2" borderId="0" xfId="3" applyNumberFormat="1" applyFont="1" applyFill="1" applyAlignment="1">
      <alignment horizontal="center"/>
    </xf>
    <xf numFmtId="3" fontId="5" fillId="2" borderId="0" xfId="4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5" fillId="2" borderId="0" xfId="5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0" fillId="2" borderId="0" xfId="0" quotePrefix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6" applyFont="1" applyFill="1" applyAlignment="1">
      <alignment horizontal="left"/>
    </xf>
    <xf numFmtId="3" fontId="3" fillId="2" borderId="0" xfId="1" applyNumberFormat="1" applyFont="1" applyFill="1" applyAlignment="1">
      <alignment horizontal="left"/>
    </xf>
    <xf numFmtId="3" fontId="5" fillId="2" borderId="0" xfId="3" applyNumberFormat="1" applyFont="1" applyFill="1" applyAlignment="1">
      <alignment horizontal="right"/>
    </xf>
    <xf numFmtId="3" fontId="3" fillId="2" borderId="0" xfId="1" applyNumberFormat="1" applyFont="1" applyFill="1" applyAlignment="1">
      <alignment horizontal="right"/>
    </xf>
    <xf numFmtId="3" fontId="5" fillId="2" borderId="0" xfId="4" applyNumberFormat="1" applyFont="1" applyFill="1" applyAlignment="1">
      <alignment horizontal="right"/>
    </xf>
    <xf numFmtId="4" fontId="3" fillId="2" borderId="0" xfId="1" applyNumberFormat="1" applyFont="1" applyFill="1" applyAlignment="1">
      <alignment horizontal="right"/>
    </xf>
    <xf numFmtId="0" fontId="3" fillId="0" borderId="0" xfId="7" applyFont="1"/>
    <xf numFmtId="3" fontId="5" fillId="2" borderId="0" xfId="8" applyNumberFormat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5" fillId="2" borderId="0" xfId="8" applyNumberFormat="1" applyFont="1" applyFill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7" applyFill="1" applyAlignment="1">
      <alignment horizontal="center"/>
    </xf>
    <xf numFmtId="0" fontId="3" fillId="2" borderId="0" xfId="7" applyFont="1" applyFill="1" applyAlignment="1">
      <alignment horizontal="center"/>
    </xf>
    <xf numFmtId="0" fontId="3" fillId="2" borderId="0" xfId="9" applyFont="1" applyFill="1" applyBorder="1" applyAlignment="1">
      <alignment horizontal="center"/>
    </xf>
    <xf numFmtId="3" fontId="5" fillId="2" borderId="0" xfId="10" applyNumberFormat="1" applyFont="1" applyFill="1" applyAlignment="1">
      <alignment horizontal="center"/>
    </xf>
    <xf numFmtId="0" fontId="3" fillId="2" borderId="0" xfId="7" applyFont="1" applyFill="1" applyBorder="1" applyAlignment="1">
      <alignment horizontal="center"/>
    </xf>
    <xf numFmtId="0" fontId="6" fillId="2" borderId="0" xfId="7" quotePrefix="1" applyFill="1" applyAlignment="1">
      <alignment horizontal="center"/>
    </xf>
    <xf numFmtId="0" fontId="3" fillId="2" borderId="1" xfId="7" applyFont="1" applyFill="1" applyBorder="1" applyAlignment="1">
      <alignment horizontal="center"/>
    </xf>
    <xf numFmtId="3" fontId="5" fillId="2" borderId="0" xfId="10" applyNumberFormat="1" applyFont="1" applyFill="1" applyAlignment="1">
      <alignment horizontal="right"/>
    </xf>
    <xf numFmtId="3" fontId="5" fillId="2" borderId="0" xfId="11" applyNumberFormat="1" applyFont="1" applyFill="1" applyAlignment="1">
      <alignment horizontal="center"/>
    </xf>
    <xf numFmtId="4" fontId="5" fillId="2" borderId="0" xfId="1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6" fillId="2" borderId="1" xfId="7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5" fillId="2" borderId="0" xfId="13" applyNumberFormat="1" applyFont="1" applyFill="1" applyAlignment="1">
      <alignment horizontal="right"/>
    </xf>
    <xf numFmtId="0" fontId="3" fillId="2" borderId="0" xfId="14" applyFont="1" applyFill="1" applyAlignment="1">
      <alignment horizontal="center"/>
    </xf>
    <xf numFmtId="0" fontId="3" fillId="2" borderId="0" xfId="6" applyFont="1" applyFill="1" applyAlignment="1">
      <alignment horizontal="center"/>
    </xf>
    <xf numFmtId="0" fontId="3" fillId="2" borderId="0" xfId="9" applyFont="1" applyFill="1" applyAlignment="1">
      <alignment horizontal="center"/>
    </xf>
    <xf numFmtId="0" fontId="4" fillId="0" borderId="0" xfId="0" applyFont="1"/>
    <xf numFmtId="0" fontId="3" fillId="2" borderId="0" xfId="0" applyFont="1" applyFill="1" applyBorder="1"/>
    <xf numFmtId="0" fontId="8" fillId="0" borderId="0" xfId="0" applyFont="1" applyAlignment="1">
      <alignment horizontal="center"/>
    </xf>
    <xf numFmtId="0" fontId="7" fillId="0" borderId="0" xfId="12"/>
    <xf numFmtId="1" fontId="3" fillId="0" borderId="0" xfId="7" applyNumberFormat="1" applyFont="1" applyAlignment="1">
      <alignment horizontal="center"/>
    </xf>
    <xf numFmtId="0" fontId="7" fillId="0" borderId="0" xfId="12" applyFill="1"/>
    <xf numFmtId="0" fontId="3" fillId="0" borderId="0" xfId="0" applyFont="1"/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4" fontId="5" fillId="2" borderId="0" xfId="10" applyNumberFormat="1" applyFont="1" applyFill="1" applyAlignment="1">
      <alignment horizontal="right"/>
    </xf>
    <xf numFmtId="4" fontId="5" fillId="2" borderId="0" xfId="3" applyNumberFormat="1" applyFont="1" applyFill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12" applyFont="1"/>
    <xf numFmtId="0" fontId="3" fillId="0" borderId="0" xfId="0" applyFont="1"/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3" fontId="3" fillId="0" borderId="0" xfId="7" applyNumberFormat="1" applyFont="1"/>
    <xf numFmtId="0" fontId="3" fillId="2" borderId="0" xfId="1" applyFont="1" applyFill="1" applyAlignment="1">
      <alignment horizontal="right"/>
    </xf>
    <xf numFmtId="3" fontId="0" fillId="2" borderId="0" xfId="0" applyNumberFormat="1" applyFill="1" applyAlignment="1">
      <alignment horizontal="center"/>
    </xf>
    <xf numFmtId="0" fontId="3" fillId="0" borderId="0" xfId="0" applyFont="1"/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0" xfId="1" applyFont="1" applyFill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6" applyFont="1" applyFill="1" applyBorder="1" applyAlignment="1">
      <alignment horizontal="center"/>
    </xf>
    <xf numFmtId="0" fontId="3" fillId="2" borderId="5" xfId="9" applyFont="1" applyFill="1" applyBorder="1" applyAlignment="1">
      <alignment horizontal="left"/>
    </xf>
    <xf numFmtId="2" fontId="3" fillId="2" borderId="0" xfId="1" applyNumberFormat="1" applyFont="1" applyFill="1" applyAlignment="1">
      <alignment horizontal="center"/>
    </xf>
  </cellXfs>
  <cellStyles count="15">
    <cellStyle name="Hipervínculo" xfId="12" builtinId="8"/>
    <cellStyle name="Normal" xfId="0" builtinId="0"/>
    <cellStyle name="Normal 10" xfId="3" xr:uid="{00000000-0005-0000-0000-000002000000}"/>
    <cellStyle name="Normal 10 2" xfId="10" xr:uid="{00000000-0005-0000-0000-000003000000}"/>
    <cellStyle name="Normal 10 2 2 2 2" xfId="8" xr:uid="{00000000-0005-0000-0000-000004000000}"/>
    <cellStyle name="Normal 10 2 2 2 2 2" xfId="11" xr:uid="{00000000-0005-0000-0000-000005000000}"/>
    <cellStyle name="Normal 10 5" xfId="13" xr:uid="{00000000-0005-0000-0000-000006000000}"/>
    <cellStyle name="Normal 14" xfId="7" xr:uid="{00000000-0005-0000-0000-000007000000}"/>
    <cellStyle name="Normal 6" xfId="5" xr:uid="{00000000-0005-0000-0000-000008000000}"/>
    <cellStyle name="Normal 7" xfId="2" xr:uid="{00000000-0005-0000-0000-000009000000}"/>
    <cellStyle name="Normal 7 2" xfId="9" xr:uid="{00000000-0005-0000-0000-00000A000000}"/>
    <cellStyle name="Normal 7 3" xfId="14" xr:uid="{00000000-0005-0000-0000-00000B000000}"/>
    <cellStyle name="Normal 9" xfId="4" xr:uid="{00000000-0005-0000-0000-00000C000000}"/>
    <cellStyle name="Normal_EU,HN,CAPS,1990-02,06.05.2003" xfId="1" xr:uid="{00000000-0005-0000-0000-00000D000000}"/>
    <cellStyle name="Normal_Honduras USM 90-02 Competidores TODO.28.05.2003" xfId="6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133350</xdr:rowOff>
    </xdr:from>
    <xdr:to>
      <xdr:col>3</xdr:col>
      <xdr:colOff>152400</xdr:colOff>
      <xdr:row>8</xdr:row>
      <xdr:rowOff>104775</xdr:rowOff>
    </xdr:to>
    <xdr:grpSp>
      <xdr:nvGrpSpPr>
        <xdr:cNvPr id="2" name="7 Grupo">
          <a:extLst>
            <a:ext uri="{FF2B5EF4-FFF2-40B4-BE49-F238E27FC236}">
              <a16:creationId xmlns:a16="http://schemas.microsoft.com/office/drawing/2014/main" id="{44AE6AA1-08C1-2E43-BF02-CA8EC95C57EC}"/>
            </a:ext>
          </a:extLst>
        </xdr:cNvPr>
        <xdr:cNvGrpSpPr>
          <a:grpSpLocks/>
        </xdr:cNvGrpSpPr>
      </xdr:nvGrpSpPr>
      <xdr:grpSpPr bwMode="auto">
        <a:xfrm>
          <a:off x="152400" y="133350"/>
          <a:ext cx="11226800" cy="1292225"/>
          <a:chOff x="0" y="19051"/>
          <a:chExt cx="9829800" cy="1266824"/>
        </a:xfrm>
      </xdr:grpSpPr>
      <xdr:sp macro="" textlink="">
        <xdr:nvSpPr>
          <xdr:cNvPr id="3" name="8 Rectángulo">
            <a:extLst>
              <a:ext uri="{FF2B5EF4-FFF2-40B4-BE49-F238E27FC236}">
                <a16:creationId xmlns:a16="http://schemas.microsoft.com/office/drawing/2014/main" id="{CC411860-D18E-2F4D-842E-E16F5BABE069}"/>
              </a:ext>
            </a:extLst>
          </xdr:cNvPr>
          <xdr:cNvSpPr/>
        </xdr:nvSpPr>
        <xdr:spPr>
          <a:xfrm>
            <a:off x="47625" y="1123950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4" name="9 Rectángulo">
            <a:extLst>
              <a:ext uri="{FF2B5EF4-FFF2-40B4-BE49-F238E27FC236}">
                <a16:creationId xmlns:a16="http://schemas.microsoft.com/office/drawing/2014/main" id="{EDE158DF-6ADC-E248-90DC-209E71E8645D}"/>
              </a:ext>
            </a:extLst>
          </xdr:cNvPr>
          <xdr:cNvSpPr/>
        </xdr:nvSpPr>
        <xdr:spPr>
          <a:xfrm>
            <a:off x="0" y="19051"/>
            <a:ext cx="9782175" cy="76200"/>
          </a:xfrm>
          <a:prstGeom prst="rect">
            <a:avLst/>
          </a:prstGeom>
          <a:solidFill>
            <a:schemeClr val="accent2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s-MX"/>
          </a:p>
        </xdr:txBody>
      </xdr:sp>
      <xdr:sp macro="" textlink="">
        <xdr:nvSpPr>
          <xdr:cNvPr id="5" name="10 CuadroTexto">
            <a:extLst>
              <a:ext uri="{FF2B5EF4-FFF2-40B4-BE49-F238E27FC236}">
                <a16:creationId xmlns:a16="http://schemas.microsoft.com/office/drawing/2014/main" id="{679DE661-6DB6-2743-BE5B-884A3C2462F4}"/>
              </a:ext>
            </a:extLst>
          </xdr:cNvPr>
          <xdr:cNvSpPr txBox="1"/>
        </xdr:nvSpPr>
        <xdr:spPr>
          <a:xfrm>
            <a:off x="1714500" y="123826"/>
            <a:ext cx="6505575" cy="11620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La información estadística presentada es el resultado del esfuerzo de varios años de trabajo del CECHIMEX. </a:t>
            </a:r>
          </a:p>
          <a:p>
            <a:pPr>
              <a:lnSpc>
                <a:spcPts val="1100"/>
              </a:lnSpc>
            </a:pPr>
            <a:r>
              <a:rPr lang="es-MX" sz="1100" b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Agradecemos citar la fuente de los respectivos cuadros así como las fuentes de información originales de la manera siguiente: </a:t>
            </a:r>
          </a:p>
          <a:p>
            <a:pPr>
              <a:lnSpc>
                <a:spcPts val="1100"/>
              </a:lnSpc>
            </a:pPr>
            <a:endParaRPr lang="es-MX" sz="1100" b="1">
              <a:solidFill>
                <a:schemeClr val="accent2">
                  <a:lumMod val="75000"/>
                </a:schemeClr>
              </a:solidFill>
              <a:latin typeface="Times New Roman" pitchFamily="18" charset="0"/>
              <a:cs typeface="Times New Roman" pitchFamily="18" charset="0"/>
            </a:endParaRPr>
          </a:p>
          <a:p>
            <a:pPr>
              <a:lnSpc>
                <a:spcPts val="10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General. </a:t>
            </a:r>
            <a:r>
              <a:rPr lang="es-MX" sz="1100" b="1" i="1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CECHIMEX (2021)</a:t>
            </a:r>
          </a:p>
          <a:p>
            <a:pPr>
              <a:lnSpc>
                <a:spcPts val="1100"/>
              </a:lnSpc>
            </a:pPr>
            <a:r>
              <a:rPr lang="es-MX" sz="1100" b="1" i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- México.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s-MX" sz="1100" b="1" i="1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Fuente: con base en  World Trade Atlas, Edición México, Bancomext</a:t>
            </a:r>
            <a:r>
              <a:rPr lang="es-MX" sz="1100" b="1" i="0" baseline="0">
                <a:solidFill>
                  <a:schemeClr val="accent2">
                    <a:lumMod val="75000"/>
                  </a:schemeClr>
                </a:solidFill>
                <a:latin typeface="Times New Roman" pitchFamily="18" charset="0"/>
                <a:cs typeface="Times New Roman" pitchFamily="18" charset="0"/>
              </a:rPr>
              <a:t> y Comtrade (2021)</a:t>
            </a:r>
            <a:endParaRPr lang="es-MX" sz="1100"/>
          </a:p>
        </xdr:txBody>
      </xdr:sp>
      <xdr:pic>
        <xdr:nvPicPr>
          <xdr:cNvPr id="6" name="11 Imagen">
            <a:extLst>
              <a:ext uri="{FF2B5EF4-FFF2-40B4-BE49-F238E27FC236}">
                <a16:creationId xmlns:a16="http://schemas.microsoft.com/office/drawing/2014/main" id="{84EA8285-11E9-DD4C-805D-AABC139DDA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5301" y="123826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12 Imagen">
            <a:extLst>
              <a:ext uri="{FF2B5EF4-FFF2-40B4-BE49-F238E27FC236}">
                <a16:creationId xmlns:a16="http://schemas.microsoft.com/office/drawing/2014/main" id="{C3C9C8C4-5F58-C744-93B4-9BC48443D5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" y="123825"/>
            <a:ext cx="1644319" cy="8953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enriquedusselpeters/Documents/preliminar/Users/enriquedusselpeters/Documents/preliminar/EXPORMES90-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enriquedusselpeters/Documents/preliminar/Users/enriquedusselpeters/Documents/preliminar/EXPORMES90-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2"/>
  <sheetViews>
    <sheetView showGridLines="0" tabSelected="1" workbookViewId="0"/>
  </sheetViews>
  <sheetFormatPr baseColWidth="10" defaultColWidth="10.83203125" defaultRowHeight="13" x14ac:dyDescent="0.15"/>
  <cols>
    <col min="1" max="1" width="10.83203125" style="1"/>
    <col min="2" max="2" width="125.6640625" style="1" customWidth="1"/>
    <col min="3" max="3" width="10.83203125" style="1"/>
    <col min="4" max="4" width="10" style="1" customWidth="1"/>
    <col min="5" max="16384" width="10.83203125" style="1"/>
  </cols>
  <sheetData>
    <row r="1" spans="1:24" x14ac:dyDescent="0.15">
      <c r="A1" s="11"/>
      <c r="B1" s="11"/>
      <c r="C1" s="11"/>
      <c r="D1" s="1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52"/>
      <c r="B2" s="52"/>
      <c r="C2" s="52"/>
      <c r="D2" s="52"/>
    </row>
    <row r="3" spans="1:24" x14ac:dyDescent="0.15">
      <c r="A3" s="52"/>
      <c r="B3" s="52"/>
      <c r="C3" s="52"/>
      <c r="D3" s="52"/>
    </row>
    <row r="4" spans="1:24" x14ac:dyDescent="0.15">
      <c r="A4" s="52"/>
      <c r="B4" s="52"/>
      <c r="C4" s="52"/>
      <c r="D4" s="52"/>
    </row>
    <row r="5" spans="1:24" x14ac:dyDescent="0.15">
      <c r="A5" s="52"/>
      <c r="B5" s="52"/>
      <c r="C5" s="52"/>
      <c r="D5" s="52"/>
    </row>
    <row r="6" spans="1:24" x14ac:dyDescent="0.15">
      <c r="A6" s="52"/>
      <c r="B6" s="52"/>
      <c r="C6" s="52"/>
      <c r="D6" s="52"/>
    </row>
    <row r="7" spans="1:24" x14ac:dyDescent="0.15">
      <c r="A7" s="52"/>
      <c r="B7" s="52"/>
      <c r="C7" s="52"/>
      <c r="D7" s="52"/>
    </row>
    <row r="8" spans="1:24" x14ac:dyDescent="0.15">
      <c r="A8" s="52"/>
      <c r="B8" s="52"/>
      <c r="C8" s="52"/>
      <c r="D8" s="52"/>
    </row>
    <row r="9" spans="1:24" ht="17.25" customHeight="1" x14ac:dyDescent="0.2">
      <c r="A9" s="51"/>
      <c r="B9" s="53" t="s">
        <v>122</v>
      </c>
    </row>
    <row r="10" spans="1:24" ht="17.25" customHeight="1" x14ac:dyDescent="0.2">
      <c r="A10" s="51"/>
      <c r="B10" s="53" t="s">
        <v>1110</v>
      </c>
    </row>
    <row r="11" spans="1:24" ht="17.25" customHeight="1" x14ac:dyDescent="0.2">
      <c r="A11" s="51"/>
      <c r="B11" s="53" t="s">
        <v>121</v>
      </c>
    </row>
    <row r="12" spans="1:24" ht="12.75" customHeight="1" x14ac:dyDescent="0.2">
      <c r="A12" s="51"/>
      <c r="B12" s="51"/>
    </row>
    <row r="13" spans="1:24" ht="12.75" customHeight="1" x14ac:dyDescent="0.2">
      <c r="A13" s="51"/>
      <c r="B13" s="51"/>
    </row>
    <row r="14" spans="1:24" ht="25.5" customHeight="1" x14ac:dyDescent="0.2">
      <c r="A14" s="51"/>
      <c r="B14" s="54" t="s">
        <v>120</v>
      </c>
    </row>
    <row r="15" spans="1:24" ht="16" x14ac:dyDescent="0.2">
      <c r="A15" s="51"/>
      <c r="B15" s="51"/>
    </row>
    <row r="16" spans="1:24" ht="21" customHeight="1" x14ac:dyDescent="0.2">
      <c r="A16" s="51"/>
      <c r="B16" s="51" t="s">
        <v>1111</v>
      </c>
    </row>
    <row r="17" spans="1:2" ht="21" customHeight="1" x14ac:dyDescent="0.2">
      <c r="A17" s="51"/>
      <c r="B17" s="56" t="s">
        <v>119</v>
      </c>
    </row>
    <row r="18" spans="1:2" ht="21" customHeight="1" x14ac:dyDescent="0.2">
      <c r="A18" s="51"/>
      <c r="B18" s="56" t="s">
        <v>118</v>
      </c>
    </row>
    <row r="19" spans="1:2" ht="21" customHeight="1" x14ac:dyDescent="0.2">
      <c r="A19" s="51"/>
      <c r="B19" s="56" t="s">
        <v>117</v>
      </c>
    </row>
    <row r="20" spans="1:2" ht="21" customHeight="1" x14ac:dyDescent="0.2">
      <c r="A20" s="51"/>
      <c r="B20" s="56" t="s">
        <v>116</v>
      </c>
    </row>
    <row r="21" spans="1:2" ht="21" customHeight="1" x14ac:dyDescent="0.2">
      <c r="A21" s="51"/>
      <c r="B21" s="51"/>
    </row>
    <row r="22" spans="1:2" ht="21" customHeight="1" x14ac:dyDescent="0.2">
      <c r="A22" s="51"/>
      <c r="B22" s="51" t="s">
        <v>1112</v>
      </c>
    </row>
    <row r="23" spans="1:2" ht="21" customHeight="1" x14ac:dyDescent="0.2">
      <c r="A23" s="51" t="s">
        <v>115</v>
      </c>
      <c r="B23" s="56" t="s">
        <v>114</v>
      </c>
    </row>
    <row r="24" spans="1:2" ht="21" customHeight="1" x14ac:dyDescent="0.2">
      <c r="A24" s="51" t="s">
        <v>113</v>
      </c>
      <c r="B24" s="56" t="s">
        <v>112</v>
      </c>
    </row>
    <row r="25" spans="1:2" ht="21" customHeight="1" x14ac:dyDescent="0.2">
      <c r="A25" s="51" t="s">
        <v>111</v>
      </c>
      <c r="B25" s="56" t="s">
        <v>110</v>
      </c>
    </row>
    <row r="26" spans="1:2" ht="21" customHeight="1" x14ac:dyDescent="0.2">
      <c r="A26" s="51"/>
      <c r="B26" s="51"/>
    </row>
    <row r="27" spans="1:2" ht="21" customHeight="1" x14ac:dyDescent="0.2">
      <c r="A27" s="51"/>
      <c r="B27" s="51" t="s">
        <v>1113</v>
      </c>
    </row>
    <row r="28" spans="1:2" ht="21" customHeight="1" x14ac:dyDescent="0.2">
      <c r="A28" s="51" t="s">
        <v>109</v>
      </c>
      <c r="B28" s="56" t="s">
        <v>108</v>
      </c>
    </row>
    <row r="29" spans="1:2" ht="21" customHeight="1" x14ac:dyDescent="0.2">
      <c r="A29" s="51" t="s">
        <v>107</v>
      </c>
      <c r="B29" s="56" t="s">
        <v>106</v>
      </c>
    </row>
    <row r="30" spans="1:2" ht="21" customHeight="1" x14ac:dyDescent="0.2">
      <c r="A30" s="51"/>
      <c r="B30" s="51"/>
    </row>
    <row r="31" spans="1:2" ht="21" customHeight="1" x14ac:dyDescent="0.2">
      <c r="A31" s="51"/>
      <c r="B31" s="51" t="s">
        <v>1114</v>
      </c>
    </row>
    <row r="32" spans="1:2" ht="21" customHeight="1" x14ac:dyDescent="0.2">
      <c r="A32" s="51" t="s">
        <v>105</v>
      </c>
      <c r="B32" s="56" t="s">
        <v>104</v>
      </c>
    </row>
    <row r="33" spans="1:2" ht="21" customHeight="1" x14ac:dyDescent="0.2">
      <c r="A33" s="51" t="s">
        <v>103</v>
      </c>
      <c r="B33" s="56" t="s">
        <v>102</v>
      </c>
    </row>
    <row r="34" spans="1:2" ht="21" customHeight="1" x14ac:dyDescent="0.2">
      <c r="A34" s="51" t="s">
        <v>101</v>
      </c>
      <c r="B34" s="56" t="s">
        <v>100</v>
      </c>
    </row>
    <row r="35" spans="1:2" ht="21" customHeight="1" x14ac:dyDescent="0.2">
      <c r="A35" s="51" t="s">
        <v>99</v>
      </c>
      <c r="B35" s="56" t="s">
        <v>98</v>
      </c>
    </row>
    <row r="36" spans="1:2" ht="21" customHeight="1" x14ac:dyDescent="0.2">
      <c r="A36" s="51" t="s">
        <v>97</v>
      </c>
      <c r="B36" s="56" t="s">
        <v>96</v>
      </c>
    </row>
    <row r="37" spans="1:2" ht="21" customHeight="1" x14ac:dyDescent="0.2">
      <c r="A37" s="51" t="s">
        <v>95</v>
      </c>
      <c r="B37" s="56" t="s">
        <v>94</v>
      </c>
    </row>
    <row r="38" spans="1:2" ht="21" customHeight="1" x14ac:dyDescent="0.2">
      <c r="A38" s="51" t="s">
        <v>93</v>
      </c>
      <c r="B38" s="56" t="s">
        <v>92</v>
      </c>
    </row>
    <row r="39" spans="1:2" ht="21" customHeight="1" x14ac:dyDescent="0.2">
      <c r="A39" s="51" t="s">
        <v>91</v>
      </c>
      <c r="B39" s="56" t="s">
        <v>90</v>
      </c>
    </row>
    <row r="40" spans="1:2" ht="21" customHeight="1" x14ac:dyDescent="0.2">
      <c r="A40" s="51"/>
      <c r="B40" s="51"/>
    </row>
    <row r="41" spans="1:2" ht="21" customHeight="1" x14ac:dyDescent="0.2">
      <c r="A41" s="51"/>
      <c r="B41" s="51" t="s">
        <v>1115</v>
      </c>
    </row>
    <row r="42" spans="1:2" ht="21" customHeight="1" x14ac:dyDescent="0.2">
      <c r="A42" s="51" t="s">
        <v>89</v>
      </c>
      <c r="B42" s="56" t="s">
        <v>88</v>
      </c>
    </row>
    <row r="43" spans="1:2" ht="21" customHeight="1" x14ac:dyDescent="0.2">
      <c r="A43" s="51" t="s">
        <v>87</v>
      </c>
      <c r="B43" s="56" t="s">
        <v>86</v>
      </c>
    </row>
    <row r="44" spans="1:2" ht="21" customHeight="1" x14ac:dyDescent="0.2">
      <c r="A44" s="51" t="s">
        <v>85</v>
      </c>
      <c r="B44" s="56" t="s">
        <v>84</v>
      </c>
    </row>
    <row r="45" spans="1:2" ht="21" customHeight="1" x14ac:dyDescent="0.2">
      <c r="A45" s="51" t="s">
        <v>83</v>
      </c>
      <c r="B45" s="56" t="s">
        <v>82</v>
      </c>
    </row>
    <row r="46" spans="1:2" ht="21" customHeight="1" x14ac:dyDescent="0.2">
      <c r="A46" s="51" t="s">
        <v>81</v>
      </c>
      <c r="B46" s="56" t="s">
        <v>80</v>
      </c>
    </row>
    <row r="47" spans="1:2" ht="21" customHeight="1" x14ac:dyDescent="0.2">
      <c r="A47" s="51" t="s">
        <v>79</v>
      </c>
      <c r="B47" s="56" t="s">
        <v>78</v>
      </c>
    </row>
    <row r="48" spans="1:2" ht="21" customHeight="1" x14ac:dyDescent="0.2">
      <c r="A48" s="51" t="s">
        <v>77</v>
      </c>
      <c r="B48" s="56" t="s">
        <v>76</v>
      </c>
    </row>
    <row r="49" spans="1:2" ht="21" customHeight="1" x14ac:dyDescent="0.2">
      <c r="A49" s="51" t="s">
        <v>75</v>
      </c>
      <c r="B49" s="56" t="s">
        <v>74</v>
      </c>
    </row>
    <row r="50" spans="1:2" ht="21" customHeight="1" x14ac:dyDescent="0.2">
      <c r="A50" s="51" t="s">
        <v>73</v>
      </c>
      <c r="B50" s="56" t="s">
        <v>72</v>
      </c>
    </row>
    <row r="51" spans="1:2" ht="21" customHeight="1" x14ac:dyDescent="0.2">
      <c r="A51" s="51" t="s">
        <v>71</v>
      </c>
      <c r="B51" s="56" t="s">
        <v>70</v>
      </c>
    </row>
    <row r="52" spans="1:2" ht="21" customHeight="1" x14ac:dyDescent="0.2">
      <c r="A52" s="51"/>
      <c r="B52" s="51"/>
    </row>
    <row r="53" spans="1:2" ht="21" customHeight="1" x14ac:dyDescent="0.2">
      <c r="A53" s="51"/>
      <c r="B53" s="51" t="s">
        <v>1116</v>
      </c>
    </row>
    <row r="54" spans="1:2" ht="21" customHeight="1" x14ac:dyDescent="0.2">
      <c r="A54" s="51" t="s">
        <v>69</v>
      </c>
      <c r="B54" s="56" t="s">
        <v>1117</v>
      </c>
    </row>
    <row r="55" spans="1:2" ht="21" customHeight="1" x14ac:dyDescent="0.2">
      <c r="A55" s="51" t="s">
        <v>68</v>
      </c>
      <c r="B55" s="56" t="s">
        <v>1103</v>
      </c>
    </row>
    <row r="56" spans="1:2" ht="21" customHeight="1" x14ac:dyDescent="0.2">
      <c r="A56" s="51" t="s">
        <v>67</v>
      </c>
      <c r="B56" s="56" t="s">
        <v>1104</v>
      </c>
    </row>
    <row r="57" spans="1:2" ht="21" customHeight="1" x14ac:dyDescent="0.2">
      <c r="A57" s="51" t="s">
        <v>66</v>
      </c>
      <c r="B57" s="56" t="s">
        <v>1118</v>
      </c>
    </row>
    <row r="58" spans="1:2" ht="21" customHeight="1" x14ac:dyDescent="0.2">
      <c r="A58" s="51" t="s">
        <v>65</v>
      </c>
      <c r="B58" s="56" t="s">
        <v>1119</v>
      </c>
    </row>
    <row r="59" spans="1:2" ht="21" customHeight="1" x14ac:dyDescent="0.2">
      <c r="A59" s="51" t="s">
        <v>64</v>
      </c>
      <c r="B59" s="56" t="s">
        <v>1107</v>
      </c>
    </row>
    <row r="60" spans="1:2" ht="21" customHeight="1" x14ac:dyDescent="0.2">
      <c r="A60" s="51" t="s">
        <v>63</v>
      </c>
      <c r="B60" s="56" t="s">
        <v>1120</v>
      </c>
    </row>
    <row r="61" spans="1:2" ht="21" customHeight="1" x14ac:dyDescent="0.2">
      <c r="A61" s="51" t="s">
        <v>62</v>
      </c>
      <c r="B61" s="56" t="s">
        <v>1121</v>
      </c>
    </row>
    <row r="62" spans="1:2" ht="21" customHeight="1" x14ac:dyDescent="0.2">
      <c r="A62" s="51" t="s">
        <v>61</v>
      </c>
      <c r="B62" s="56" t="s">
        <v>1122</v>
      </c>
    </row>
    <row r="63" spans="1:2" ht="21" customHeight="1" x14ac:dyDescent="0.15"/>
    <row r="64" spans="1:2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</sheetData>
  <hyperlinks>
    <hyperlink ref="B14" location="NOTAS!A1" display="NOTAS ACLARATORIAS LOS CUADROS EN GENERAL" xr:uid="{00000000-0004-0000-0000-000000000000}"/>
    <hyperlink ref="B17" location="'D1'!A1" display="D1  PARTIDAS Y SU DESCRIPCIÓN DE LOS SEGMENTOS DE LA CADENA HTC. Hilo" xr:uid="{00000000-0004-0000-0000-000001000000}"/>
    <hyperlink ref="B18" location="'D2'!A1" display="D2  PARTIDAS Y SU DESCRIPCIÓN DE LOS  SEGMENTOS DE LA CADENA HTC. Textil" xr:uid="{00000000-0004-0000-0000-000002000000}"/>
    <hyperlink ref="B19" location="'D3'!A1" display="D3  PARTIDAS Y SU DESCRIPCIÓN DE LOS  SEGMENTOS DE LA CADENA HTC. Confección" xr:uid="{00000000-0004-0000-0000-000003000000}"/>
    <hyperlink ref="B20" location="'D4'!A1" display="D4  PARTIDAS Y SU DESCRIPCIÓN DE LOS  SEGMENTOS DE LA CADENA HTC. Otros" xr:uid="{00000000-0004-0000-0000-000004000000}"/>
    <hyperlink ref="B23" location="'C1'!A1" display="  EXPORTACIONES TOTALES DE LA CADENA HTC POR SEGMENTO." xr:uid="{00000000-0004-0000-0000-000005000000}"/>
    <hyperlink ref="B24" location="'C2'!A1" display="  IMPORTACIONES TOTALES DE LA CADENA HTC POR SEGMENTO." xr:uid="{00000000-0004-0000-0000-000006000000}"/>
    <hyperlink ref="B25" location="'C3'!A1" display="  BALANZA COMERCIAL DE LA CADENA HTC POR SEGMENTO." xr:uid="{00000000-0004-0000-0000-000007000000}"/>
    <hyperlink ref="B28" location="'C4 '!A1" display=" EXPORTACIONES TOTALES DE LA CADENA HTC POR PAÍS." xr:uid="{00000000-0004-0000-0000-000008000000}"/>
    <hyperlink ref="B29" location="'C5 '!A1" display="  IMPORTACIONES TOTALES DE LA CADENA HTC POR PAÍS." xr:uid="{00000000-0004-0000-0000-000009000000}"/>
    <hyperlink ref="B32" location="'C6'!A1" display="  EXPORTACIONES TOTALES DEL SEGMENTO HILO DE LA CADENA HTC POR PAÍS." xr:uid="{00000000-0004-0000-0000-00000A000000}"/>
    <hyperlink ref="B33" location="'C7'!A1" display="  IMPORTACIONES TOTALES DEL SEGMENTO HILO DE LA CADENA HTC POR PAÍS." xr:uid="{00000000-0004-0000-0000-00000B000000}"/>
    <hyperlink ref="B34" location="'C8'!A1" display="  EXPORTACIONES TOTALES DEL SEGMENTO TEXTIL DE LA CADENA HTC POR PAÍS." xr:uid="{00000000-0004-0000-0000-00000C000000}"/>
    <hyperlink ref="B35" location="'C9'!A1" display="  IMPORTACIONES TOTALES DEL SEGMENTO TEXTIL DE LA CADENA HTC POR PAÍS." xr:uid="{00000000-0004-0000-0000-00000D000000}"/>
    <hyperlink ref="B36" location="'C10 '!A1" display=" EXPORTACIONES TOTALES DEL SEGMENTO CONFECCIÓN DE LA CADENA HTC POR PAÍS." xr:uid="{00000000-0004-0000-0000-00000E000000}"/>
    <hyperlink ref="B37" location="'C11 '!A1" display="  IMPORTACIONES TOTALES DEL SEGMENTO CONFECCIÓN DE LA CADENA HTC POR PAÍS." xr:uid="{00000000-0004-0000-0000-00000F000000}"/>
    <hyperlink ref="B38" location="'C12 '!A1" display="  EXPORTACIONES TOTALES DEL SEGMENTO OTROS DE LA CADENA HTC POR PAÍS." xr:uid="{00000000-0004-0000-0000-000010000000}"/>
    <hyperlink ref="B39" location="'C13 '!A1" display="  IMPORTACIONES TOTALES DEL SEGMENTO OTROS DE LA CADENA HTC POR PAÍS." xr:uid="{00000000-0004-0000-0000-000011000000}"/>
    <hyperlink ref="B42" location="'C14 '!A1" display="  EXPORTACIONES TOTALES DE LAS PRINCIPALES 25 PARTIDAS DE LA CADENA HTC." xr:uid="{00000000-0004-0000-0000-000012000000}"/>
    <hyperlink ref="B43" location="'C15'!A1" display="  IMPORTACIONES TOTALES DE LAS PRINCIPALES 25 PARTIDAS DE LA CADENA HTC." xr:uid="{00000000-0004-0000-0000-000013000000}"/>
    <hyperlink ref="B44" location="'C16'!A1" display="  EXPORTACIONES TOTALES DE LAS PRINCIPALES 25 PARTIDAS DE HILO LA CADENA HTC " xr:uid="{00000000-0004-0000-0000-000014000000}"/>
    <hyperlink ref="B45" location="'C17'!A1" display=" IMPORTACIONES TOTALES DE LAS PRINCIPALES 25 PARTIDAS DE HILO LA CADENA HTC " xr:uid="{00000000-0004-0000-0000-000015000000}"/>
    <hyperlink ref="B46" location="'C18'!A1" display=" EXPORTACIONES TOTALES DE LAS PRINCIPALES 25 PARTIDAS DE TEXTIL DE LA CADENA HTC" xr:uid="{00000000-0004-0000-0000-000016000000}"/>
    <hyperlink ref="B47" location="'C19'!A1" display=" IMPORTACIONES TOTALES DE LAS PRINCIPALES 25 PARTIDAS DE TEXTIL DE LA CADENA HTC" xr:uid="{00000000-0004-0000-0000-000017000000}"/>
    <hyperlink ref="B48" location="'C20'!A1" display=" EXPORTACIONES TOTALES DE LAS PRINCIPALES 25 PARTIDAS DE CONFECCIÓN DE LA CADENA HTC" xr:uid="{00000000-0004-0000-0000-000018000000}"/>
    <hyperlink ref="B49" location="'C21'!A1" display=" IMPORTACIONES TOTALES DE LAS PRINCIPALES 25 PARTIDAS DE CONFECCIÓN DE LA CADENA HTC" xr:uid="{00000000-0004-0000-0000-000019000000}"/>
    <hyperlink ref="B50" location="'C22 '!A1" display=" EXPORTACIONES TOTALES DE LAS PRINCIPALES 25 PARTIDAS DE OTROS DE LA CADENA HTC" xr:uid="{00000000-0004-0000-0000-00001A000000}"/>
    <hyperlink ref="B51" location="'C23 '!A1" display=" IMPORTACIONES TOTALES DE LAS PRINCIPALES 25 PARTIDAS DE OTROS DE LA CADENA HTC" xr:uid="{00000000-0004-0000-0000-00001B000000}"/>
    <hyperlink ref="B54" location="'C24'!A1" display="MÉXICO: EXPORTACIONES HACIA ESTADOS UNIDOS  DE LA CADENA HTC POR SEGMENTO (1995-2018)" xr:uid="{00000000-0004-0000-0000-00001C000000}"/>
    <hyperlink ref="B55" location="'C25'!A1" display="MÉXICO: IMPORTACIONES DE ESTADOS UNIDOS DE LA CADENA HTC POR SEGMENTO (1995-2018)" xr:uid="{00000000-0004-0000-0000-00001D000000}"/>
    <hyperlink ref="B57" location="'C27'!A1" display="MÉXICO: EXPORTACIONES HACIA CHINA  DE LA CADENA HTC POR SEGMENTO (1995-2018)" xr:uid="{00000000-0004-0000-0000-00001E000000}"/>
    <hyperlink ref="B58" location="'C28'!A1" display="MÉXICO: IMPORTACIONES DE CHINA  DE LA CADENA HTC POR SEGMENTO (1995-2018)" xr:uid="{00000000-0004-0000-0000-00001F000000}"/>
    <hyperlink ref="B60" location="'C30'!A1" display="MÉXICO: EXPORTACIONES HACIA AMÉRICA LATINA Y EL CARIBE  DE LA CADENA HTC POR SEGMENTO (1995-2018)" xr:uid="{00000000-0004-0000-0000-000020000000}"/>
    <hyperlink ref="B61" location="'C31'!A1" display="MÉXICO: IMPORTACIONES DE AMÉRICA LATINA Y EL CARIBE  DE LA CADENA HTC POR SEGMENTO (1995-2018)" xr:uid="{00000000-0004-0000-0000-000021000000}"/>
    <hyperlink ref="B56" location="'C26'!A1" display="MÉXICO: BALANZA COMERCIAL CON ESTADOS UNIDOS DE LA CADENA HTC POR SEGMENTO (1995-2018)" xr:uid="{00000000-0004-0000-0000-000022000000}"/>
    <hyperlink ref="B59" location="'C29'!A1" display="MÉXICO: BALANZA COMERCIAL CON CHINA DE LA CADENA HTC POR SEGMENTO (1995-2018)" xr:uid="{00000000-0004-0000-0000-000023000000}"/>
    <hyperlink ref="B62" location="'C32'!A1" display="MÉXICO: BALANZA COMERCIAL CON AMÉRICA LATINA Y EL CARIBE DE LA CADENA HTC POR SEGMENTO (1995-2018)" xr:uid="{00000000-0004-0000-0000-000024000000}"/>
  </hyperlinks>
  <pageMargins left="0.75" right="0.75" top="1" bottom="1" header="0" footer="0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9"/>
  <sheetViews>
    <sheetView showGridLines="0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66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30" s="2" customFormat="1" x14ac:dyDescent="0.15">
      <c r="A1" s="56" t="s">
        <v>0</v>
      </c>
    </row>
    <row r="2" spans="1:30" s="2" customFormat="1" x14ac:dyDescent="0.15">
      <c r="A2" s="83" t="s">
        <v>1060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30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7"/>
      <c r="AB3" s="77"/>
    </row>
    <row r="4" spans="1:30" s="2" customFormat="1" x14ac:dyDescent="0.15">
      <c r="A4" s="83" t="s">
        <v>1081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30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30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30" s="2" customFormat="1" ht="14" thickBot="1" x14ac:dyDescent="0.2">
      <c r="A7" s="5"/>
      <c r="B7" s="84" t="s">
        <v>2</v>
      </c>
      <c r="C7" s="84" t="s">
        <v>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30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7"/>
      <c r="AB8" s="77"/>
    </row>
    <row r="9" spans="1:30" s="2" customFormat="1" x14ac:dyDescent="0.15">
      <c r="A9" s="50"/>
      <c r="B9" s="19" t="s">
        <v>14</v>
      </c>
      <c r="C9" s="37">
        <v>3858.4756649999999</v>
      </c>
      <c r="D9" s="37">
        <v>5053.7435689999993</v>
      </c>
      <c r="E9" s="37">
        <v>7398.1545289999985</v>
      </c>
      <c r="F9" s="37">
        <v>8362.3620559999999</v>
      </c>
      <c r="G9" s="37">
        <v>9701.4750799999965</v>
      </c>
      <c r="H9" s="37">
        <v>10759.453651999998</v>
      </c>
      <c r="I9" s="37">
        <v>9709.6531309999991</v>
      </c>
      <c r="J9" s="37">
        <v>9627.6975840000014</v>
      </c>
      <c r="K9" s="37">
        <v>9279.0346239999963</v>
      </c>
      <c r="L9" s="37">
        <v>9372.0374599999959</v>
      </c>
      <c r="M9" s="37">
        <v>9310.1166900000007</v>
      </c>
      <c r="N9" s="37">
        <v>8333.1455610000012</v>
      </c>
      <c r="O9" s="37">
        <v>7107.0196349999987</v>
      </c>
      <c r="P9" s="37">
        <v>6678.687154000002</v>
      </c>
      <c r="Q9" s="37">
        <v>5615.2208139999993</v>
      </c>
      <c r="R9" s="37">
        <v>6018.2920070000009</v>
      </c>
      <c r="S9" s="37">
        <v>6388.4339259999988</v>
      </c>
      <c r="T9" s="37">
        <v>6462.7294139999995</v>
      </c>
      <c r="U9" s="37">
        <v>6862.466642999997</v>
      </c>
      <c r="V9" s="37">
        <v>7239.5708399999976</v>
      </c>
      <c r="W9" s="37">
        <v>7257.5944569999992</v>
      </c>
      <c r="X9" s="37">
        <v>7052.1685959999995</v>
      </c>
      <c r="Y9" s="37">
        <v>6992.0411400000012</v>
      </c>
      <c r="Z9" s="37">
        <v>7183.6655829999991</v>
      </c>
      <c r="AA9" s="37">
        <v>6868.6785180000006</v>
      </c>
      <c r="AB9" s="37">
        <v>6157.5585799999981</v>
      </c>
      <c r="AC9" s="37">
        <f>SUM(C9:AB9)</f>
        <v>194649.47690800001</v>
      </c>
      <c r="AD9" s="75"/>
    </row>
    <row r="10" spans="1:30" s="2" customFormat="1" x14ac:dyDescent="0.15">
      <c r="A10" s="50"/>
      <c r="B10" s="19" t="s">
        <v>15</v>
      </c>
      <c r="C10" s="37">
        <v>7.1574249999999999</v>
      </c>
      <c r="D10" s="37">
        <v>49.697005999999995</v>
      </c>
      <c r="E10" s="37">
        <v>35.839824</v>
      </c>
      <c r="F10" s="37">
        <v>9.1455409999999997</v>
      </c>
      <c r="G10" s="37">
        <v>2.1076130000000002</v>
      </c>
      <c r="H10" s="37">
        <v>1.7588560000000002</v>
      </c>
      <c r="I10" s="37">
        <v>9.2481620000000007</v>
      </c>
      <c r="J10" s="37">
        <v>29.164884999999998</v>
      </c>
      <c r="K10" s="37">
        <v>11.245773000000002</v>
      </c>
      <c r="L10" s="37">
        <v>61.622432999999994</v>
      </c>
      <c r="M10" s="37">
        <v>107.874621</v>
      </c>
      <c r="N10" s="37">
        <v>25.263493000000004</v>
      </c>
      <c r="O10" s="37">
        <v>45.322101999999994</v>
      </c>
      <c r="P10" s="37">
        <v>55.230446999999998</v>
      </c>
      <c r="Q10" s="37">
        <v>40.572899</v>
      </c>
      <c r="R10" s="37">
        <v>71.332646999999994</v>
      </c>
      <c r="S10" s="37">
        <v>88.757522000000009</v>
      </c>
      <c r="T10" s="37">
        <v>166.00469100000004</v>
      </c>
      <c r="U10" s="37">
        <v>108.745677</v>
      </c>
      <c r="V10" s="37">
        <v>67.016119000000003</v>
      </c>
      <c r="W10" s="37">
        <v>52.538244999999996</v>
      </c>
      <c r="X10" s="37">
        <v>36.609127999999998</v>
      </c>
      <c r="Y10" s="37">
        <v>17.327898999999999</v>
      </c>
      <c r="Z10" s="37">
        <v>30.244737999999998</v>
      </c>
      <c r="AA10" s="37">
        <v>16.828391</v>
      </c>
      <c r="AB10" s="37">
        <v>21.244357999999998</v>
      </c>
      <c r="AC10" s="37">
        <f t="shared" ref="AC10:AC22" si="0">SUM(C10:AB10)</f>
        <v>1167.9004949999999</v>
      </c>
      <c r="AD10" s="75"/>
    </row>
    <row r="11" spans="1:30" s="2" customFormat="1" x14ac:dyDescent="0.15">
      <c r="A11" s="5"/>
      <c r="B11" s="19" t="s">
        <v>16</v>
      </c>
      <c r="C11" s="37">
        <v>37.365384000000006</v>
      </c>
      <c r="D11" s="37">
        <v>66.706688999999997</v>
      </c>
      <c r="E11" s="37">
        <v>86.221054000000009</v>
      </c>
      <c r="F11" s="37">
        <v>104.02884000000002</v>
      </c>
      <c r="G11" s="37">
        <v>114.36604200000002</v>
      </c>
      <c r="H11" s="37">
        <v>114.43038100000001</v>
      </c>
      <c r="I11" s="37">
        <v>114.59647000000001</v>
      </c>
      <c r="J11" s="37">
        <v>109.41262700000001</v>
      </c>
      <c r="K11" s="37">
        <v>115.536157</v>
      </c>
      <c r="L11" s="37">
        <v>161.31520499999999</v>
      </c>
      <c r="M11" s="37">
        <v>173.19721699999999</v>
      </c>
      <c r="N11" s="37">
        <v>169.379583</v>
      </c>
      <c r="O11" s="37">
        <v>151.42360600000001</v>
      </c>
      <c r="P11" s="37">
        <v>129.832044</v>
      </c>
      <c r="Q11" s="37">
        <v>101.592332</v>
      </c>
      <c r="R11" s="37">
        <v>126.610376</v>
      </c>
      <c r="S11" s="37">
        <v>133.86743299999998</v>
      </c>
      <c r="T11" s="37">
        <v>125.944371</v>
      </c>
      <c r="U11" s="37">
        <v>134.10155700000001</v>
      </c>
      <c r="V11" s="37">
        <v>134.459868</v>
      </c>
      <c r="W11" s="37">
        <v>122.408539</v>
      </c>
      <c r="X11" s="37">
        <v>138.29240799999999</v>
      </c>
      <c r="Y11" s="37">
        <v>93.853901999999991</v>
      </c>
      <c r="Z11" s="37">
        <v>129.12744099999998</v>
      </c>
      <c r="AA11" s="37">
        <v>64.932558</v>
      </c>
      <c r="AB11" s="37">
        <v>50.125356000000004</v>
      </c>
      <c r="AC11" s="37">
        <f t="shared" si="0"/>
        <v>3003.1274399999993</v>
      </c>
      <c r="AD11" s="75"/>
    </row>
    <row r="12" spans="1:30" s="2" customFormat="1" x14ac:dyDescent="0.15">
      <c r="A12" s="50"/>
      <c r="B12" s="19" t="s">
        <v>17</v>
      </c>
      <c r="C12" s="37">
        <v>412.25172099999997</v>
      </c>
      <c r="D12" s="37">
        <v>435.51648099999994</v>
      </c>
      <c r="E12" s="37">
        <v>444.12357799999995</v>
      </c>
      <c r="F12" s="37">
        <v>472.28591399999982</v>
      </c>
      <c r="G12" s="37">
        <v>519.0254739999998</v>
      </c>
      <c r="H12" s="37">
        <v>494.88177600000006</v>
      </c>
      <c r="I12" s="37">
        <v>432.83530399999995</v>
      </c>
      <c r="J12" s="37">
        <v>428.35939000000013</v>
      </c>
      <c r="K12" s="37">
        <v>275.44247200000012</v>
      </c>
      <c r="L12" s="37">
        <v>234.66287499999996</v>
      </c>
      <c r="M12" s="37">
        <v>226.2884</v>
      </c>
      <c r="N12" s="37">
        <v>228.02183599999998</v>
      </c>
      <c r="O12" s="37">
        <v>284.98155499999996</v>
      </c>
      <c r="P12" s="37">
        <v>319.862166</v>
      </c>
      <c r="Q12" s="37">
        <v>275.21789999999999</v>
      </c>
      <c r="R12" s="37">
        <v>410.43661500000013</v>
      </c>
      <c r="S12" s="37">
        <v>568.74400600000001</v>
      </c>
      <c r="T12" s="37">
        <v>769.88601199999994</v>
      </c>
      <c r="U12" s="37">
        <v>1171.746836</v>
      </c>
      <c r="V12" s="37">
        <v>956.69571199999996</v>
      </c>
      <c r="W12" s="37">
        <v>871.02813700000002</v>
      </c>
      <c r="X12" s="37">
        <v>702.75249899999994</v>
      </c>
      <c r="Y12" s="37">
        <v>554.46538399999997</v>
      </c>
      <c r="Z12" s="37">
        <v>627.39482299999986</v>
      </c>
      <c r="AA12" s="37">
        <v>500.80670099999998</v>
      </c>
      <c r="AB12" s="37">
        <v>530.59419999999989</v>
      </c>
      <c r="AC12" s="37">
        <f t="shared" si="0"/>
        <v>13148.307766999998</v>
      </c>
      <c r="AD12" s="75"/>
    </row>
    <row r="13" spans="1:30" s="2" customFormat="1" x14ac:dyDescent="0.15">
      <c r="A13" s="50"/>
      <c r="B13" s="19" t="s">
        <v>18</v>
      </c>
      <c r="C13" s="37">
        <f>SUM(C14:C19)</f>
        <v>85.145416999999995</v>
      </c>
      <c r="D13" s="37">
        <f t="shared" ref="D13:AB13" si="1">SUM(D14:D19)</f>
        <v>82.323992000000004</v>
      </c>
      <c r="E13" s="37">
        <f t="shared" si="1"/>
        <v>102.67953200000001</v>
      </c>
      <c r="F13" s="37">
        <f t="shared" si="1"/>
        <v>105.111811</v>
      </c>
      <c r="G13" s="37">
        <f t="shared" si="1"/>
        <v>132.47181699999996</v>
      </c>
      <c r="H13" s="37">
        <f t="shared" si="1"/>
        <v>191.58248600000002</v>
      </c>
      <c r="I13" s="37">
        <f t="shared" si="1"/>
        <v>162.47822600000001</v>
      </c>
      <c r="J13" s="37">
        <f t="shared" si="1"/>
        <v>186.25973299999995</v>
      </c>
      <c r="K13" s="37">
        <f t="shared" si="1"/>
        <v>152.91227599999999</v>
      </c>
      <c r="L13" s="37">
        <f t="shared" si="1"/>
        <v>97.296659000000005</v>
      </c>
      <c r="M13" s="37">
        <f t="shared" si="1"/>
        <v>74.985950000000003</v>
      </c>
      <c r="N13" s="37">
        <f t="shared" si="1"/>
        <v>94.708211000000006</v>
      </c>
      <c r="O13" s="37">
        <f t="shared" si="1"/>
        <v>84.624562999999995</v>
      </c>
      <c r="P13" s="37">
        <f t="shared" si="1"/>
        <v>103.05433300000001</v>
      </c>
      <c r="Q13" s="37">
        <f t="shared" si="1"/>
        <v>91.768245999999991</v>
      </c>
      <c r="R13" s="37">
        <f t="shared" si="1"/>
        <v>146.49530100000001</v>
      </c>
      <c r="S13" s="37">
        <f t="shared" si="1"/>
        <v>200.47936000000001</v>
      </c>
      <c r="T13" s="37">
        <f t="shared" si="1"/>
        <v>338.32343699999996</v>
      </c>
      <c r="U13" s="37">
        <f t="shared" si="1"/>
        <v>519.61202900000001</v>
      </c>
      <c r="V13" s="37">
        <f t="shared" si="1"/>
        <v>505.59869399999997</v>
      </c>
      <c r="W13" s="37">
        <f t="shared" si="1"/>
        <v>644.30341800000019</v>
      </c>
      <c r="X13" s="37">
        <f t="shared" si="1"/>
        <v>594.03083700000013</v>
      </c>
      <c r="Y13" s="37">
        <f t="shared" si="1"/>
        <v>409.27530899999999</v>
      </c>
      <c r="Z13" s="37">
        <f t="shared" si="1"/>
        <v>463.69360999999998</v>
      </c>
      <c r="AA13" s="37">
        <f t="shared" si="1"/>
        <v>432.78140999999999</v>
      </c>
      <c r="AB13" s="37">
        <f t="shared" si="1"/>
        <v>440.22490900000003</v>
      </c>
      <c r="AC13" s="37">
        <f t="shared" si="0"/>
        <v>6442.2215660000002</v>
      </c>
      <c r="AD13" s="75"/>
    </row>
    <row r="14" spans="1:30" s="2" customFormat="1" x14ac:dyDescent="0.15">
      <c r="A14" s="50"/>
      <c r="B14" s="19" t="s">
        <v>19</v>
      </c>
      <c r="C14" s="37">
        <v>17.050984999999997</v>
      </c>
      <c r="D14" s="37">
        <v>18.412937999999997</v>
      </c>
      <c r="E14" s="37">
        <v>22.816961999999997</v>
      </c>
      <c r="F14" s="37">
        <v>28.212280000000007</v>
      </c>
      <c r="G14" s="37">
        <v>27.120269</v>
      </c>
      <c r="H14" s="37">
        <v>28.455125000000002</v>
      </c>
      <c r="I14" s="37">
        <v>30.122313000000005</v>
      </c>
      <c r="J14" s="37">
        <v>36.944974999999999</v>
      </c>
      <c r="K14" s="37">
        <v>26.216473000000001</v>
      </c>
      <c r="L14" s="37">
        <v>16.779554000000001</v>
      </c>
      <c r="M14" s="37">
        <v>14.831337999999997</v>
      </c>
      <c r="N14" s="37">
        <v>12.816909000000001</v>
      </c>
      <c r="O14" s="37">
        <v>14.395446000000002</v>
      </c>
      <c r="P14" s="37">
        <v>18.642054999999999</v>
      </c>
      <c r="Q14" s="37">
        <v>16.700955999999998</v>
      </c>
      <c r="R14" s="37">
        <v>20.915471999999998</v>
      </c>
      <c r="S14" s="37">
        <v>28.685372999999998</v>
      </c>
      <c r="T14" s="37">
        <v>38.246689000000003</v>
      </c>
      <c r="U14" s="37">
        <v>66.082578000000012</v>
      </c>
      <c r="V14" s="37">
        <v>62.525406999999994</v>
      </c>
      <c r="W14" s="37">
        <v>57.299893000000004</v>
      </c>
      <c r="X14" s="37">
        <v>49.203948999999994</v>
      </c>
      <c r="Y14" s="37">
        <v>50.504289999999997</v>
      </c>
      <c r="Z14" s="37">
        <v>52.016162000000001</v>
      </c>
      <c r="AA14" s="37">
        <v>48.403123000000008</v>
      </c>
      <c r="AB14" s="37">
        <v>46.141133999999994</v>
      </c>
      <c r="AC14" s="37">
        <f t="shared" si="0"/>
        <v>849.5426480000001</v>
      </c>
      <c r="AD14" s="75"/>
    </row>
    <row r="15" spans="1:30" s="2" customFormat="1" x14ac:dyDescent="0.15">
      <c r="A15" s="5"/>
      <c r="B15" s="19" t="s">
        <v>20</v>
      </c>
      <c r="C15" s="37">
        <v>22.960099</v>
      </c>
      <c r="D15" s="37">
        <v>18.025422000000002</v>
      </c>
      <c r="E15" s="37">
        <v>19.042863000000001</v>
      </c>
      <c r="F15" s="37">
        <v>19.607624999999999</v>
      </c>
      <c r="G15" s="37">
        <v>15.745487000000001</v>
      </c>
      <c r="H15" s="37">
        <v>14.955525999999999</v>
      </c>
      <c r="I15" s="37">
        <v>12.638821</v>
      </c>
      <c r="J15" s="37">
        <v>11.247142</v>
      </c>
      <c r="K15" s="37">
        <v>10.532264</v>
      </c>
      <c r="L15" s="37">
        <v>13.208667</v>
      </c>
      <c r="M15" s="37">
        <v>13.384488999999999</v>
      </c>
      <c r="N15" s="37">
        <v>12.389719000000001</v>
      </c>
      <c r="O15" s="37">
        <v>13.897581000000001</v>
      </c>
      <c r="P15" s="37">
        <v>15.436289999999998</v>
      </c>
      <c r="Q15" s="37">
        <v>14.428276999999998</v>
      </c>
      <c r="R15" s="37">
        <v>25.044738000000002</v>
      </c>
      <c r="S15" s="37">
        <v>29.919587000000003</v>
      </c>
      <c r="T15" s="37">
        <v>38.772407000000001</v>
      </c>
      <c r="U15" s="37">
        <v>59.049745999999999</v>
      </c>
      <c r="V15" s="37">
        <v>62.252420000000001</v>
      </c>
      <c r="W15" s="37">
        <v>64.764311000000006</v>
      </c>
      <c r="X15" s="37">
        <v>57.828323999999995</v>
      </c>
      <c r="Y15" s="37">
        <v>47.103808000000001</v>
      </c>
      <c r="Z15" s="37">
        <v>55.449651000000003</v>
      </c>
      <c r="AA15" s="37">
        <v>50.296993999999998</v>
      </c>
      <c r="AB15" s="37">
        <v>70.244912999999997</v>
      </c>
      <c r="AC15" s="37">
        <f t="shared" si="0"/>
        <v>788.227171</v>
      </c>
      <c r="AD15" s="75"/>
    </row>
    <row r="16" spans="1:30" s="2" customFormat="1" x14ac:dyDescent="0.15">
      <c r="A16" s="50"/>
      <c r="B16" s="19" t="s">
        <v>1059</v>
      </c>
      <c r="C16" s="37">
        <v>31.796941999999998</v>
      </c>
      <c r="D16" s="37">
        <v>32.962187</v>
      </c>
      <c r="E16" s="37">
        <v>46.833198000000003</v>
      </c>
      <c r="F16" s="37">
        <v>39.808228</v>
      </c>
      <c r="G16" s="37">
        <v>38.925114999999998</v>
      </c>
      <c r="H16" s="37">
        <v>45.856004999999996</v>
      </c>
      <c r="I16" s="37">
        <v>42.776501999999994</v>
      </c>
      <c r="J16" s="37">
        <v>45.168893000000004</v>
      </c>
      <c r="K16" s="37">
        <v>34.376196999999998</v>
      </c>
      <c r="L16" s="37">
        <v>36.378087000000001</v>
      </c>
      <c r="M16" s="37">
        <v>31.937236000000002</v>
      </c>
      <c r="N16" s="37">
        <v>29.583201999999996</v>
      </c>
      <c r="O16" s="37">
        <v>33.101616999999997</v>
      </c>
      <c r="P16" s="37">
        <v>41.005246</v>
      </c>
      <c r="Q16" s="37">
        <v>30.280100000000001</v>
      </c>
      <c r="R16" s="37">
        <v>44.281987999999998</v>
      </c>
      <c r="S16" s="37">
        <v>63.378686999999999</v>
      </c>
      <c r="T16" s="37">
        <v>101.84634</v>
      </c>
      <c r="U16" s="37">
        <v>126.02320300000001</v>
      </c>
      <c r="V16" s="37">
        <v>124.87995499999998</v>
      </c>
      <c r="W16" s="37">
        <v>136.675735</v>
      </c>
      <c r="X16" s="37">
        <v>126.24550600000001</v>
      </c>
      <c r="Y16" s="37">
        <v>126.95775100000003</v>
      </c>
      <c r="Z16" s="37">
        <v>133.847463</v>
      </c>
      <c r="AA16" s="37">
        <v>125.446382</v>
      </c>
      <c r="AB16" s="37">
        <v>125.06114299999999</v>
      </c>
      <c r="AC16" s="37">
        <f t="shared" si="0"/>
        <v>1795.4329079999998</v>
      </c>
      <c r="AD16" s="75"/>
    </row>
    <row r="17" spans="1:30" s="2" customFormat="1" x14ac:dyDescent="0.15">
      <c r="A17" s="50"/>
      <c r="B17" s="19" t="s">
        <v>22</v>
      </c>
      <c r="C17" s="37">
        <v>5.7017689999999996</v>
      </c>
      <c r="D17" s="37">
        <v>4.9984770000000003</v>
      </c>
      <c r="E17" s="37">
        <v>6.4459420000000005</v>
      </c>
      <c r="F17" s="37">
        <v>6.9320350000000008</v>
      </c>
      <c r="G17" s="37">
        <v>43.941062999999964</v>
      </c>
      <c r="H17" s="37">
        <v>89.682614999999998</v>
      </c>
      <c r="I17" s="37">
        <v>66.588335999999984</v>
      </c>
      <c r="J17" s="37">
        <v>78.432274999999976</v>
      </c>
      <c r="K17" s="37">
        <v>67.737893</v>
      </c>
      <c r="L17" s="37">
        <v>22.412755000000004</v>
      </c>
      <c r="M17" s="37">
        <v>6.5012099999999995</v>
      </c>
      <c r="N17" s="37">
        <v>6.5124660000000008</v>
      </c>
      <c r="O17" s="37">
        <v>9.8514560000000007</v>
      </c>
      <c r="P17" s="37">
        <v>11.845298</v>
      </c>
      <c r="Q17" s="37">
        <v>18.561212999999999</v>
      </c>
      <c r="R17" s="37">
        <v>34.179558</v>
      </c>
      <c r="S17" s="37">
        <v>29.926753999999999</v>
      </c>
      <c r="T17" s="37">
        <v>54.877640999999997</v>
      </c>
      <c r="U17" s="37">
        <v>75.099776000000006</v>
      </c>
      <c r="V17" s="37">
        <v>84.625146999999998</v>
      </c>
      <c r="W17" s="37">
        <v>210.74813000000003</v>
      </c>
      <c r="X17" s="37">
        <v>200.73784900000004</v>
      </c>
      <c r="Y17" s="37">
        <v>58.050414000000004</v>
      </c>
      <c r="Z17" s="37">
        <v>82.733037999999993</v>
      </c>
      <c r="AA17" s="37">
        <v>61.347611000000001</v>
      </c>
      <c r="AB17" s="37">
        <v>70.067060999999995</v>
      </c>
      <c r="AC17" s="37">
        <f t="shared" si="0"/>
        <v>1408.5377820000001</v>
      </c>
      <c r="AD17" s="75"/>
    </row>
    <row r="18" spans="1:30" s="2" customFormat="1" x14ac:dyDescent="0.15">
      <c r="A18" s="50"/>
      <c r="B18" s="19" t="s">
        <v>1058</v>
      </c>
      <c r="C18" s="37">
        <v>0.64269900000000002</v>
      </c>
      <c r="D18" s="37">
        <v>1.07074</v>
      </c>
      <c r="E18" s="37">
        <v>1.1924589999999999</v>
      </c>
      <c r="F18" s="37">
        <v>1.1571899999999999</v>
      </c>
      <c r="G18" s="37">
        <v>1.8153409999999999</v>
      </c>
      <c r="H18" s="37">
        <v>8.8585849999999997</v>
      </c>
      <c r="I18" s="37">
        <v>1.625923</v>
      </c>
      <c r="J18" s="37">
        <v>3.7094210000000003</v>
      </c>
      <c r="K18" s="37">
        <v>2.106751</v>
      </c>
      <c r="L18" s="37">
        <v>2.505417</v>
      </c>
      <c r="M18" s="37">
        <v>5.8452279999999996</v>
      </c>
      <c r="N18" s="37">
        <v>5.9464439999999996</v>
      </c>
      <c r="O18" s="37">
        <v>7.5264479999999994</v>
      </c>
      <c r="P18" s="37">
        <v>5.5908220000000002</v>
      </c>
      <c r="Q18" s="37">
        <v>4.8608599999999997</v>
      </c>
      <c r="R18" s="37">
        <v>11.819267000000002</v>
      </c>
      <c r="S18" s="37">
        <v>37.866895999999997</v>
      </c>
      <c r="T18" s="37">
        <v>58.225889999999993</v>
      </c>
      <c r="U18" s="37">
        <v>80.365725999999995</v>
      </c>
      <c r="V18" s="37">
        <v>91.366741000000005</v>
      </c>
      <c r="W18" s="37">
        <v>101.91821</v>
      </c>
      <c r="X18" s="37">
        <v>91.277104000000008</v>
      </c>
      <c r="Y18" s="37">
        <v>80.917165000000011</v>
      </c>
      <c r="Z18" s="37">
        <v>86.015602000000001</v>
      </c>
      <c r="AA18" s="37">
        <v>98.065674000000001</v>
      </c>
      <c r="AB18" s="37">
        <v>78.693066000000016</v>
      </c>
      <c r="AC18" s="37">
        <f t="shared" si="0"/>
        <v>870.98566899999992</v>
      </c>
      <c r="AD18" s="75"/>
    </row>
    <row r="19" spans="1:30" s="2" customFormat="1" x14ac:dyDescent="0.15">
      <c r="A19" s="5"/>
      <c r="B19" s="19" t="s">
        <v>24</v>
      </c>
      <c r="C19" s="37">
        <v>6.9929230000000011</v>
      </c>
      <c r="D19" s="37">
        <v>6.8542280000000009</v>
      </c>
      <c r="E19" s="37">
        <v>6.3481079999999999</v>
      </c>
      <c r="F19" s="37">
        <v>9.3944530000000004</v>
      </c>
      <c r="G19" s="37">
        <v>4.9245420000000006</v>
      </c>
      <c r="H19" s="37">
        <v>3.7746299999999993</v>
      </c>
      <c r="I19" s="37">
        <v>8.7263310000000018</v>
      </c>
      <c r="J19" s="37">
        <v>10.757027000000001</v>
      </c>
      <c r="K19" s="37">
        <v>11.942698000000002</v>
      </c>
      <c r="L19" s="37">
        <v>6.0121789999999988</v>
      </c>
      <c r="M19" s="37">
        <v>2.4864490000000004</v>
      </c>
      <c r="N19" s="37">
        <v>27.459471000000001</v>
      </c>
      <c r="O19" s="37">
        <v>5.8520149999999989</v>
      </c>
      <c r="P19" s="37">
        <v>10.534622000000006</v>
      </c>
      <c r="Q19" s="37">
        <v>6.9368399999999957</v>
      </c>
      <c r="R19" s="37">
        <v>10.254277999999999</v>
      </c>
      <c r="S19" s="37">
        <v>10.702063000000001</v>
      </c>
      <c r="T19" s="37">
        <v>46.354470000000006</v>
      </c>
      <c r="U19" s="37">
        <v>112.99099999999999</v>
      </c>
      <c r="V19" s="37">
        <v>79.949024000000009</v>
      </c>
      <c r="W19" s="37">
        <v>72.89713900000001</v>
      </c>
      <c r="X19" s="37">
        <v>68.73810499999999</v>
      </c>
      <c r="Y19" s="37">
        <v>45.741880999999999</v>
      </c>
      <c r="Z19" s="37">
        <v>53.631693999999996</v>
      </c>
      <c r="AA19" s="37">
        <v>49.221626000000001</v>
      </c>
      <c r="AB19" s="37">
        <v>50.017592000000008</v>
      </c>
      <c r="AC19" s="37">
        <f t="shared" si="0"/>
        <v>729.49538800000016</v>
      </c>
      <c r="AD19" s="75"/>
    </row>
    <row r="20" spans="1:30" s="2" customFormat="1" x14ac:dyDescent="0.15">
      <c r="A20" s="50"/>
      <c r="B20" s="19" t="s">
        <v>25</v>
      </c>
      <c r="C20" s="37">
        <f>SUM(C9:C12)</f>
        <v>4315.2501949999996</v>
      </c>
      <c r="D20" s="37">
        <f t="shared" ref="D20:AB20" si="2">SUM(D9:D12)</f>
        <v>5605.6637449999989</v>
      </c>
      <c r="E20" s="37">
        <f t="shared" si="2"/>
        <v>7964.3389849999976</v>
      </c>
      <c r="F20" s="37">
        <f t="shared" si="2"/>
        <v>8947.8223510000007</v>
      </c>
      <c r="G20" s="37">
        <f t="shared" si="2"/>
        <v>10336.974208999996</v>
      </c>
      <c r="H20" s="37">
        <f t="shared" si="2"/>
        <v>11370.524664999999</v>
      </c>
      <c r="I20" s="37">
        <f t="shared" si="2"/>
        <v>10266.333067</v>
      </c>
      <c r="J20" s="37">
        <f t="shared" si="2"/>
        <v>10194.634486000001</v>
      </c>
      <c r="K20" s="37">
        <f t="shared" si="2"/>
        <v>9681.2590259999979</v>
      </c>
      <c r="L20" s="37">
        <f t="shared" si="2"/>
        <v>9829.6379729999971</v>
      </c>
      <c r="M20" s="37">
        <f t="shared" si="2"/>
        <v>9817.4769280000019</v>
      </c>
      <c r="N20" s="37">
        <f t="shared" si="2"/>
        <v>8755.8104730000014</v>
      </c>
      <c r="O20" s="37">
        <f t="shared" si="2"/>
        <v>7588.7468979999994</v>
      </c>
      <c r="P20" s="37">
        <f t="shared" si="2"/>
        <v>7183.6118110000016</v>
      </c>
      <c r="Q20" s="37">
        <f t="shared" si="2"/>
        <v>6032.6039449999989</v>
      </c>
      <c r="R20" s="37">
        <f t="shared" si="2"/>
        <v>6626.6716450000013</v>
      </c>
      <c r="S20" s="37">
        <f t="shared" si="2"/>
        <v>7179.8028869999989</v>
      </c>
      <c r="T20" s="37">
        <f t="shared" si="2"/>
        <v>7524.5644879999991</v>
      </c>
      <c r="U20" s="37">
        <f t="shared" si="2"/>
        <v>8277.0607129999971</v>
      </c>
      <c r="V20" s="37">
        <f t="shared" si="2"/>
        <v>8397.7425389999971</v>
      </c>
      <c r="W20" s="37">
        <f t="shared" si="2"/>
        <v>8303.5693779999983</v>
      </c>
      <c r="X20" s="37">
        <f t="shared" si="2"/>
        <v>7929.822631</v>
      </c>
      <c r="Y20" s="37">
        <f t="shared" si="2"/>
        <v>7657.688325000001</v>
      </c>
      <c r="Z20" s="37">
        <f t="shared" si="2"/>
        <v>7970.4325849999987</v>
      </c>
      <c r="AA20" s="37">
        <f t="shared" si="2"/>
        <v>7451.2461680000015</v>
      </c>
      <c r="AB20" s="37">
        <f t="shared" si="2"/>
        <v>6759.5224939999971</v>
      </c>
      <c r="AC20" s="37">
        <f t="shared" si="0"/>
        <v>211968.81260999996</v>
      </c>
      <c r="AD20" s="75"/>
    </row>
    <row r="21" spans="1:30" s="2" customFormat="1" x14ac:dyDescent="0.15">
      <c r="A21" s="50"/>
      <c r="B21" s="19" t="s">
        <v>26</v>
      </c>
      <c r="C21" s="37">
        <f>C22-C20</f>
        <v>320.87269300000025</v>
      </c>
      <c r="D21" s="37">
        <f t="shared" ref="D21:AB21" si="3">D22-D20</f>
        <v>352.58181200000126</v>
      </c>
      <c r="E21" s="37">
        <f t="shared" si="3"/>
        <v>353.56247399999938</v>
      </c>
      <c r="F21" s="37">
        <f t="shared" si="3"/>
        <v>272.13937299999816</v>
      </c>
      <c r="G21" s="37">
        <f t="shared" si="3"/>
        <v>311.11966200000825</v>
      </c>
      <c r="H21" s="37">
        <f t="shared" si="3"/>
        <v>457.29333100000804</v>
      </c>
      <c r="I21" s="37">
        <f t="shared" si="3"/>
        <v>379.30519299999833</v>
      </c>
      <c r="J21" s="37">
        <f t="shared" si="3"/>
        <v>346.37390300000152</v>
      </c>
      <c r="K21" s="37">
        <f t="shared" si="3"/>
        <v>251.29601400000138</v>
      </c>
      <c r="L21" s="37">
        <f t="shared" si="3"/>
        <v>308.08220600000095</v>
      </c>
      <c r="M21" s="37">
        <f t="shared" si="3"/>
        <v>243.74272200000269</v>
      </c>
      <c r="N21" s="37">
        <f t="shared" si="3"/>
        <v>244.58732400000008</v>
      </c>
      <c r="O21" s="37">
        <f t="shared" si="3"/>
        <v>220.82256999999481</v>
      </c>
      <c r="P21" s="37">
        <f t="shared" si="3"/>
        <v>234.62817800000448</v>
      </c>
      <c r="Q21" s="37">
        <f t="shared" si="3"/>
        <v>185.22734300000047</v>
      </c>
      <c r="R21" s="37">
        <f t="shared" si="3"/>
        <v>201.16819299999588</v>
      </c>
      <c r="S21" s="37">
        <f t="shared" si="3"/>
        <v>282.31212499999947</v>
      </c>
      <c r="T21" s="37">
        <f t="shared" si="3"/>
        <v>296.19842400000289</v>
      </c>
      <c r="U21" s="37">
        <f t="shared" si="3"/>
        <v>345.44322400000419</v>
      </c>
      <c r="V21" s="37">
        <f t="shared" si="3"/>
        <v>470.97845400000006</v>
      </c>
      <c r="W21" s="37">
        <f t="shared" si="3"/>
        <v>461.92250199999762</v>
      </c>
      <c r="X21" s="37">
        <f t="shared" si="3"/>
        <v>443.69726399999763</v>
      </c>
      <c r="Y21" s="37">
        <f t="shared" si="3"/>
        <v>127.82185699999809</v>
      </c>
      <c r="Z21" s="37">
        <f t="shared" si="3"/>
        <v>191.41380900000058</v>
      </c>
      <c r="AA21" s="37">
        <f t="shared" si="3"/>
        <v>108.16820699999698</v>
      </c>
      <c r="AB21" s="37">
        <f t="shared" si="3"/>
        <v>90.921534999999494</v>
      </c>
      <c r="AC21" s="37">
        <f t="shared" si="0"/>
        <v>7501.6803920000129</v>
      </c>
      <c r="AD21" s="75"/>
    </row>
    <row r="22" spans="1:30" s="2" customFormat="1" x14ac:dyDescent="0.15">
      <c r="A22" s="50"/>
      <c r="B22" s="19" t="s">
        <v>7</v>
      </c>
      <c r="C22" s="37">
        <v>4636.1228879999999</v>
      </c>
      <c r="D22" s="37">
        <v>5958.2455570000002</v>
      </c>
      <c r="E22" s="37">
        <v>8317.901458999997</v>
      </c>
      <c r="F22" s="37">
        <v>9219.9617239999989</v>
      </c>
      <c r="G22" s="37">
        <v>10648.093871000005</v>
      </c>
      <c r="H22" s="37">
        <v>11827.817996000007</v>
      </c>
      <c r="I22" s="37">
        <v>10645.638259999998</v>
      </c>
      <c r="J22" s="37">
        <v>10541.008389000002</v>
      </c>
      <c r="K22" s="37">
        <v>9932.5550399999993</v>
      </c>
      <c r="L22" s="37">
        <v>10137.720178999998</v>
      </c>
      <c r="M22" s="37">
        <v>10061.219650000005</v>
      </c>
      <c r="N22" s="37">
        <v>9000.3977970000014</v>
      </c>
      <c r="O22" s="37">
        <v>7809.5694679999942</v>
      </c>
      <c r="P22" s="37">
        <v>7418.2399890000061</v>
      </c>
      <c r="Q22" s="37">
        <v>6217.8312879999994</v>
      </c>
      <c r="R22" s="37">
        <v>6827.8398379999971</v>
      </c>
      <c r="S22" s="37">
        <v>7462.1150119999984</v>
      </c>
      <c r="T22" s="37">
        <v>7820.762912000002</v>
      </c>
      <c r="U22" s="37">
        <v>8622.5039370000013</v>
      </c>
      <c r="V22" s="37">
        <v>8868.7209929999972</v>
      </c>
      <c r="W22" s="37">
        <v>8765.4918799999959</v>
      </c>
      <c r="X22" s="37">
        <v>8373.5198949999976</v>
      </c>
      <c r="Y22" s="37">
        <v>7785.5101819999991</v>
      </c>
      <c r="Z22" s="37">
        <v>8161.8463939999992</v>
      </c>
      <c r="AA22" s="37">
        <v>7559.4143749999985</v>
      </c>
      <c r="AB22" s="37">
        <v>6850.4440289999966</v>
      </c>
      <c r="AC22" s="37">
        <f t="shared" si="0"/>
        <v>219470.49300199997</v>
      </c>
      <c r="AD22" s="75"/>
    </row>
    <row r="23" spans="1:30" s="2" customFormat="1" x14ac:dyDescent="0.1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30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30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30" s="2" customFormat="1" x14ac:dyDescent="0.15">
      <c r="A26" s="50"/>
      <c r="B26" s="19" t="s">
        <v>14</v>
      </c>
      <c r="C26" s="23">
        <f>C9/C$22*100</f>
        <v>83.226345768080506</v>
      </c>
      <c r="D26" s="23">
        <f t="shared" ref="D26:V36" si="4">D9/D$22*100</f>
        <v>84.819323417489002</v>
      </c>
      <c r="E26" s="23">
        <f t="shared" si="4"/>
        <v>88.942560397793258</v>
      </c>
      <c r="F26" s="23">
        <f t="shared" si="4"/>
        <v>90.698446548128004</v>
      </c>
      <c r="G26" s="23">
        <f t="shared" si="4"/>
        <v>91.109969516909345</v>
      </c>
      <c r="H26" s="23">
        <f t="shared" si="4"/>
        <v>90.967358946837749</v>
      </c>
      <c r="I26" s="23">
        <f t="shared" si="4"/>
        <v>91.207806369704699</v>
      </c>
      <c r="J26" s="23">
        <f t="shared" si="4"/>
        <v>91.335641038355689</v>
      </c>
      <c r="K26" s="23">
        <f t="shared" si="4"/>
        <v>93.420419888254628</v>
      </c>
      <c r="L26" s="23">
        <f t="shared" si="4"/>
        <v>92.447190241193553</v>
      </c>
      <c r="M26" s="23">
        <f t="shared" si="4"/>
        <v>92.534672871394847</v>
      </c>
      <c r="N26" s="23">
        <f t="shared" si="4"/>
        <v>92.586413944699103</v>
      </c>
      <c r="O26" s="23">
        <f t="shared" si="4"/>
        <v>91.003987660539806</v>
      </c>
      <c r="P26" s="23">
        <f t="shared" si="4"/>
        <v>90.030615939944852</v>
      </c>
      <c r="Q26" s="23">
        <f t="shared" si="4"/>
        <v>90.30834955005939</v>
      </c>
      <c r="R26" s="23">
        <f t="shared" si="4"/>
        <v>88.143426761499313</v>
      </c>
      <c r="S26" s="23">
        <f t="shared" si="4"/>
        <v>85.611571460994796</v>
      </c>
      <c r="T26" s="23">
        <f t="shared" si="4"/>
        <v>82.635536797615146</v>
      </c>
      <c r="U26" s="23">
        <f t="shared" si="4"/>
        <v>79.587863260374831</v>
      </c>
      <c r="V26" s="23">
        <f t="shared" si="4"/>
        <v>81.630382168005127</v>
      </c>
      <c r="W26" s="23">
        <f t="shared" ref="W26:AC26" si="5">W9/W$22*100</f>
        <v>82.797343906728969</v>
      </c>
      <c r="X26" s="23">
        <f t="shared" si="5"/>
        <v>84.219882252993699</v>
      </c>
      <c r="Y26" s="23">
        <f t="shared" si="5"/>
        <v>89.808387331706427</v>
      </c>
      <c r="Z26" s="23">
        <f t="shared" si="5"/>
        <v>88.0152019067758</v>
      </c>
      <c r="AA26" s="23">
        <f t="shared" si="5"/>
        <v>90.862574496718224</v>
      </c>
      <c r="AB26" s="23">
        <f t="shared" si="5"/>
        <v>89.885539593246719</v>
      </c>
      <c r="AC26" s="23">
        <f t="shared" si="5"/>
        <v>88.690499686546119</v>
      </c>
    </row>
    <row r="27" spans="1:30" s="2" customFormat="1" x14ac:dyDescent="0.15">
      <c r="A27" s="50"/>
      <c r="B27" s="19" t="s">
        <v>15</v>
      </c>
      <c r="C27" s="23">
        <f t="shared" ref="C27:R39" si="6">C10/C$22*100</f>
        <v>0.1543838498872854</v>
      </c>
      <c r="D27" s="23">
        <f t="shared" si="6"/>
        <v>0.83408791270131244</v>
      </c>
      <c r="E27" s="23">
        <f t="shared" si="6"/>
        <v>0.43087579453374253</v>
      </c>
      <c r="F27" s="23">
        <f t="shared" si="6"/>
        <v>9.9192830445203717E-2</v>
      </c>
      <c r="G27" s="23">
        <f t="shared" si="6"/>
        <v>1.9793336023643318E-2</v>
      </c>
      <c r="H27" s="23">
        <f t="shared" si="6"/>
        <v>1.4870502746954842E-2</v>
      </c>
      <c r="I27" s="23">
        <f t="shared" si="6"/>
        <v>8.6872780890452708E-2</v>
      </c>
      <c r="J27" s="23">
        <f t="shared" si="6"/>
        <v>0.27668021809407545</v>
      </c>
      <c r="K27" s="23">
        <f t="shared" si="6"/>
        <v>0.11322135094858736</v>
      </c>
      <c r="L27" s="23">
        <f t="shared" si="6"/>
        <v>0.60785296804353639</v>
      </c>
      <c r="M27" s="23">
        <f t="shared" si="6"/>
        <v>1.0721823471968426</v>
      </c>
      <c r="N27" s="23">
        <f t="shared" si="6"/>
        <v>0.28069307123759341</v>
      </c>
      <c r="O27" s="23">
        <f t="shared" si="6"/>
        <v>0.5803405960560184</v>
      </c>
      <c r="P27" s="23">
        <f t="shared" si="6"/>
        <v>0.74452224627266583</v>
      </c>
      <c r="Q27" s="23">
        <f t="shared" si="6"/>
        <v>0.65252492582587429</v>
      </c>
      <c r="R27" s="23">
        <f t="shared" si="6"/>
        <v>1.0447322827199572</v>
      </c>
      <c r="S27" s="23">
        <f t="shared" si="4"/>
        <v>1.1894418922419046</v>
      </c>
      <c r="T27" s="23">
        <f t="shared" si="4"/>
        <v>2.122615055179415</v>
      </c>
      <c r="U27" s="23">
        <f t="shared" si="4"/>
        <v>1.2611844284971763</v>
      </c>
      <c r="V27" s="23">
        <f t="shared" ref="V27:AC39" si="7">V10/V$22*100</f>
        <v>0.75564581468844527</v>
      </c>
      <c r="W27" s="23">
        <f t="shared" si="7"/>
        <v>0.59937589035790673</v>
      </c>
      <c r="X27" s="23">
        <f t="shared" si="7"/>
        <v>0.43720118252612106</v>
      </c>
      <c r="Y27" s="23">
        <f t="shared" si="7"/>
        <v>0.22256600524474143</v>
      </c>
      <c r="Z27" s="23">
        <f t="shared" si="7"/>
        <v>0.37056245045525177</v>
      </c>
      <c r="AA27" s="23">
        <f t="shared" si="7"/>
        <v>0.22261500911570287</v>
      </c>
      <c r="AB27" s="23">
        <f t="shared" si="7"/>
        <v>0.31011651084318359</v>
      </c>
      <c r="AC27" s="23">
        <f t="shared" si="7"/>
        <v>0.53214465371860131</v>
      </c>
    </row>
    <row r="28" spans="1:30" s="2" customFormat="1" x14ac:dyDescent="0.15">
      <c r="A28" s="5"/>
      <c r="B28" s="19" t="s">
        <v>16</v>
      </c>
      <c r="C28" s="23">
        <f t="shared" si="6"/>
        <v>0.80596189753113401</v>
      </c>
      <c r="D28" s="23">
        <f t="shared" si="4"/>
        <v>1.1195693155282957</v>
      </c>
      <c r="E28" s="23">
        <f t="shared" si="4"/>
        <v>1.0365721982280585</v>
      </c>
      <c r="F28" s="23">
        <f t="shared" si="4"/>
        <v>1.1283001287218797</v>
      </c>
      <c r="G28" s="23">
        <f t="shared" si="4"/>
        <v>1.0740517822769668</v>
      </c>
      <c r="H28" s="23">
        <f t="shared" si="4"/>
        <v>0.96746822650381226</v>
      </c>
      <c r="I28" s="23">
        <f t="shared" si="4"/>
        <v>1.0764640616296879</v>
      </c>
      <c r="J28" s="23">
        <f t="shared" si="4"/>
        <v>1.0379711595161694</v>
      </c>
      <c r="K28" s="23">
        <f t="shared" si="4"/>
        <v>1.1632068137021871</v>
      </c>
      <c r="L28" s="23">
        <f t="shared" si="4"/>
        <v>1.5912374986849598</v>
      </c>
      <c r="M28" s="23">
        <f t="shared" si="4"/>
        <v>1.7214336136673045</v>
      </c>
      <c r="N28" s="23">
        <f t="shared" si="4"/>
        <v>1.8819121867753148</v>
      </c>
      <c r="O28" s="23">
        <f t="shared" si="4"/>
        <v>1.9389494724448504</v>
      </c>
      <c r="P28" s="23">
        <f t="shared" si="4"/>
        <v>1.7501731433941059</v>
      </c>
      <c r="Q28" s="23">
        <f t="shared" si="4"/>
        <v>1.6338869180330839</v>
      </c>
      <c r="R28" s="23">
        <f t="shared" si="4"/>
        <v>1.8543255114942263</v>
      </c>
      <c r="S28" s="23">
        <f t="shared" si="4"/>
        <v>1.7939609987882081</v>
      </c>
      <c r="T28" s="23">
        <f t="shared" si="4"/>
        <v>1.610384720993828</v>
      </c>
      <c r="U28" s="23">
        <f t="shared" si="4"/>
        <v>1.5552507482722882</v>
      </c>
      <c r="V28" s="23">
        <f t="shared" si="7"/>
        <v>1.5161134069515545</v>
      </c>
      <c r="W28" s="23">
        <f t="shared" si="7"/>
        <v>1.3964822587913921</v>
      </c>
      <c r="X28" s="23">
        <f t="shared" si="7"/>
        <v>1.651544508571327</v>
      </c>
      <c r="Y28" s="23">
        <f t="shared" si="7"/>
        <v>1.2054945636958903</v>
      </c>
      <c r="Z28" s="23">
        <f t="shared" si="7"/>
        <v>1.5820861452982644</v>
      </c>
      <c r="AA28" s="23">
        <f t="shared" si="7"/>
        <v>0.8589628082135663</v>
      </c>
      <c r="AB28" s="23">
        <f t="shared" si="7"/>
        <v>0.73170959120028201</v>
      </c>
      <c r="AC28" s="23">
        <f t="shared" si="7"/>
        <v>1.3683513436918524</v>
      </c>
    </row>
    <row r="29" spans="1:30" s="2" customFormat="1" x14ac:dyDescent="0.15">
      <c r="A29" s="50"/>
      <c r="B29" s="19" t="s">
        <v>17</v>
      </c>
      <c r="C29" s="23">
        <f t="shared" si="6"/>
        <v>8.892165521907538</v>
      </c>
      <c r="D29" s="23">
        <f t="shared" si="4"/>
        <v>7.3094751942262048</v>
      </c>
      <c r="E29" s="23">
        <f t="shared" si="4"/>
        <v>5.3393705153774906</v>
      </c>
      <c r="F29" s="23">
        <f t="shared" si="4"/>
        <v>5.1224281416550479</v>
      </c>
      <c r="G29" s="23">
        <f t="shared" si="4"/>
        <v>4.8743510367950584</v>
      </c>
      <c r="H29" s="23">
        <f t="shared" si="4"/>
        <v>4.1840496376200731</v>
      </c>
      <c r="I29" s="23">
        <f t="shared" si="4"/>
        <v>4.0658464380321719</v>
      </c>
      <c r="J29" s="23">
        <f t="shared" si="4"/>
        <v>4.0637420462259728</v>
      </c>
      <c r="K29" s="23">
        <f t="shared" si="4"/>
        <v>2.7731280711835868</v>
      </c>
      <c r="L29" s="23">
        <f t="shared" si="4"/>
        <v>2.3147499719522493</v>
      </c>
      <c r="M29" s="23">
        <f t="shared" si="4"/>
        <v>2.2491149967091704</v>
      </c>
      <c r="N29" s="23">
        <f t="shared" si="4"/>
        <v>2.5334639772922465</v>
      </c>
      <c r="O29" s="23">
        <f t="shared" si="4"/>
        <v>3.6491327232278636</v>
      </c>
      <c r="P29" s="23">
        <f t="shared" si="4"/>
        <v>4.3118336219143822</v>
      </c>
      <c r="Q29" s="23">
        <f t="shared" si="4"/>
        <v>4.4262683764217314</v>
      </c>
      <c r="R29" s="23">
        <f t="shared" si="4"/>
        <v>6.0112220663955229</v>
      </c>
      <c r="S29" s="23">
        <f t="shared" si="4"/>
        <v>7.6217534182385247</v>
      </c>
      <c r="T29" s="23">
        <f t="shared" si="4"/>
        <v>9.844129283329945</v>
      </c>
      <c r="U29" s="23">
        <f t="shared" si="4"/>
        <v>13.589403316731705</v>
      </c>
      <c r="V29" s="23">
        <f t="shared" si="7"/>
        <v>10.787301943032276</v>
      </c>
      <c r="W29" s="23">
        <f t="shared" si="7"/>
        <v>9.9370137914040306</v>
      </c>
      <c r="X29" s="23">
        <f t="shared" si="7"/>
        <v>8.3925578229010735</v>
      </c>
      <c r="Y29" s="23">
        <f t="shared" si="7"/>
        <v>7.1217604375101438</v>
      </c>
      <c r="Z29" s="23">
        <f t="shared" si="7"/>
        <v>7.6869226975554854</v>
      </c>
      <c r="AA29" s="23">
        <f t="shared" si="7"/>
        <v>6.6249404538033421</v>
      </c>
      <c r="AB29" s="23">
        <f t="shared" si="7"/>
        <v>7.7453986596173117</v>
      </c>
      <c r="AC29" s="23">
        <f t="shared" si="7"/>
        <v>5.9909227829001059</v>
      </c>
    </row>
    <row r="30" spans="1:30" s="2" customFormat="1" x14ac:dyDescent="0.15">
      <c r="A30" s="50"/>
      <c r="B30" s="19" t="s">
        <v>18</v>
      </c>
      <c r="C30" s="23">
        <f t="shared" si="6"/>
        <v>1.8365651441291129</v>
      </c>
      <c r="D30" s="23">
        <f t="shared" si="4"/>
        <v>1.3816817587063408</v>
      </c>
      <c r="E30" s="23">
        <f t="shared" si="4"/>
        <v>1.2344403514049858</v>
      </c>
      <c r="F30" s="23">
        <f t="shared" si="4"/>
        <v>1.140046066855017</v>
      </c>
      <c r="G30" s="23">
        <f t="shared" si="4"/>
        <v>1.2440894924939181</v>
      </c>
      <c r="H30" s="23">
        <f t="shared" si="4"/>
        <v>1.6197618704040795</v>
      </c>
      <c r="I30" s="23">
        <f t="shared" si="4"/>
        <v>1.5262422226997598</v>
      </c>
      <c r="J30" s="23">
        <f t="shared" si="4"/>
        <v>1.767001088760825</v>
      </c>
      <c r="K30" s="23">
        <f t="shared" si="4"/>
        <v>1.5395059517334424</v>
      </c>
      <c r="L30" s="23">
        <f t="shared" si="4"/>
        <v>0.95974891082067237</v>
      </c>
      <c r="M30" s="23">
        <f t="shared" si="4"/>
        <v>0.745296818959717</v>
      </c>
      <c r="N30" s="23">
        <f t="shared" si="4"/>
        <v>1.0522669457073108</v>
      </c>
      <c r="O30" s="23">
        <f t="shared" si="4"/>
        <v>1.0836008738606187</v>
      </c>
      <c r="P30" s="23">
        <f t="shared" si="4"/>
        <v>1.3892019286624879</v>
      </c>
      <c r="Q30" s="23">
        <f t="shared" si="4"/>
        <v>1.475888324231418</v>
      </c>
      <c r="R30" s="23">
        <f t="shared" si="4"/>
        <v>2.1455585437825859</v>
      </c>
      <c r="S30" s="23">
        <f t="shared" si="4"/>
        <v>2.6866291886094564</v>
      </c>
      <c r="T30" s="23">
        <f t="shared" si="4"/>
        <v>4.3259646252782336</v>
      </c>
      <c r="U30" s="23">
        <f t="shared" si="4"/>
        <v>6.0262312757004883</v>
      </c>
      <c r="V30" s="23">
        <f t="shared" si="7"/>
        <v>5.7009200582481343</v>
      </c>
      <c r="W30" s="23">
        <f t="shared" si="7"/>
        <v>7.3504536518947807</v>
      </c>
      <c r="X30" s="23">
        <f t="shared" si="7"/>
        <v>7.0941592597720859</v>
      </c>
      <c r="Y30" s="23">
        <f t="shared" si="7"/>
        <v>5.2568848981308802</v>
      </c>
      <c r="Z30" s="23">
        <f t="shared" si="7"/>
        <v>5.6812342160822098</v>
      </c>
      <c r="AA30" s="23">
        <f t="shared" si="7"/>
        <v>5.7250653097052915</v>
      </c>
      <c r="AB30" s="23">
        <f t="shared" si="7"/>
        <v>6.426224448172924</v>
      </c>
      <c r="AC30" s="23">
        <f t="shared" si="7"/>
        <v>2.9353474710339738</v>
      </c>
    </row>
    <row r="31" spans="1:30" s="2" customFormat="1" x14ac:dyDescent="0.15">
      <c r="A31" s="50"/>
      <c r="B31" s="19" t="s">
        <v>19</v>
      </c>
      <c r="C31" s="23">
        <f t="shared" si="6"/>
        <v>0.36778544080732312</v>
      </c>
      <c r="D31" s="23">
        <f t="shared" si="4"/>
        <v>0.30903288264727014</v>
      </c>
      <c r="E31" s="23">
        <f t="shared" si="4"/>
        <v>0.27431152091026478</v>
      </c>
      <c r="F31" s="23">
        <f t="shared" si="4"/>
        <v>0.30599129198727693</v>
      </c>
      <c r="G31" s="23">
        <f t="shared" si="4"/>
        <v>0.25469599844402036</v>
      </c>
      <c r="H31" s="23">
        <f t="shared" si="4"/>
        <v>0.24057797481854304</v>
      </c>
      <c r="I31" s="23">
        <f t="shared" si="4"/>
        <v>0.28295450459914473</v>
      </c>
      <c r="J31" s="23">
        <f t="shared" si="4"/>
        <v>0.35048805234377461</v>
      </c>
      <c r="K31" s="23">
        <f t="shared" si="4"/>
        <v>0.2639449053584102</v>
      </c>
      <c r="L31" s="23">
        <f t="shared" si="4"/>
        <v>0.1655160499967081</v>
      </c>
      <c r="M31" s="23">
        <f t="shared" si="4"/>
        <v>0.14741093541278558</v>
      </c>
      <c r="N31" s="23">
        <f t="shared" si="4"/>
        <v>0.1424038057992516</v>
      </c>
      <c r="O31" s="23">
        <f t="shared" si="4"/>
        <v>0.18433085279522624</v>
      </c>
      <c r="P31" s="23">
        <f t="shared" si="4"/>
        <v>0.25130024140015705</v>
      </c>
      <c r="Q31" s="23">
        <f t="shared" si="4"/>
        <v>0.26859776707405575</v>
      </c>
      <c r="R31" s="23">
        <f t="shared" si="4"/>
        <v>0.30632634180427015</v>
      </c>
      <c r="S31" s="23">
        <f t="shared" si="4"/>
        <v>0.38441343980721809</v>
      </c>
      <c r="T31" s="23">
        <f t="shared" si="4"/>
        <v>0.48904038429953106</v>
      </c>
      <c r="U31" s="23">
        <f t="shared" si="4"/>
        <v>0.76639661150438276</v>
      </c>
      <c r="V31" s="23">
        <f t="shared" si="7"/>
        <v>0.70501041863139835</v>
      </c>
      <c r="W31" s="23">
        <f t="shared" si="7"/>
        <v>0.65369854635014535</v>
      </c>
      <c r="X31" s="23">
        <f t="shared" si="7"/>
        <v>0.5876136871589771</v>
      </c>
      <c r="Y31" s="23">
        <f t="shared" si="7"/>
        <v>0.64869595979419914</v>
      </c>
      <c r="Z31" s="23">
        <f t="shared" si="7"/>
        <v>0.63730875942775067</v>
      </c>
      <c r="AA31" s="23">
        <f t="shared" si="7"/>
        <v>0.64030254989163782</v>
      </c>
      <c r="AB31" s="23">
        <f t="shared" si="7"/>
        <v>0.67354953641940063</v>
      </c>
      <c r="AC31" s="23">
        <f t="shared" si="7"/>
        <v>0.3870874104211624</v>
      </c>
    </row>
    <row r="32" spans="1:30" s="2" customFormat="1" x14ac:dyDescent="0.15">
      <c r="A32" s="5"/>
      <c r="B32" s="19" t="s">
        <v>20</v>
      </c>
      <c r="C32" s="23">
        <f t="shared" si="6"/>
        <v>0.49524353764282703</v>
      </c>
      <c r="D32" s="23">
        <f t="shared" si="4"/>
        <v>0.30252902179942837</v>
      </c>
      <c r="E32" s="23">
        <f t="shared" si="4"/>
        <v>0.22893830966698409</v>
      </c>
      <c r="F32" s="23">
        <f t="shared" si="4"/>
        <v>0.21266492841245122</v>
      </c>
      <c r="G32" s="23">
        <f t="shared" si="4"/>
        <v>0.14787141427145664</v>
      </c>
      <c r="H32" s="23">
        <f t="shared" si="4"/>
        <v>0.12644366023435374</v>
      </c>
      <c r="I32" s="23">
        <f t="shared" si="4"/>
        <v>0.11872299895337607</v>
      </c>
      <c r="J32" s="23">
        <f t="shared" si="4"/>
        <v>0.10669891897379456</v>
      </c>
      <c r="K32" s="23">
        <f t="shared" si="4"/>
        <v>0.10603781159615905</v>
      </c>
      <c r="L32" s="23">
        <f t="shared" si="4"/>
        <v>0.13029228235517273</v>
      </c>
      <c r="M32" s="23">
        <f t="shared" si="4"/>
        <v>0.13303048204498738</v>
      </c>
      <c r="N32" s="23">
        <f t="shared" si="4"/>
        <v>0.1376574600305969</v>
      </c>
      <c r="O32" s="23">
        <f t="shared" si="4"/>
        <v>0.17795578945735566</v>
      </c>
      <c r="P32" s="23">
        <f t="shared" si="4"/>
        <v>0.20808561091160979</v>
      </c>
      <c r="Q32" s="23">
        <f t="shared" si="4"/>
        <v>0.23204677534184004</v>
      </c>
      <c r="R32" s="23">
        <f t="shared" si="4"/>
        <v>0.3668032436937782</v>
      </c>
      <c r="S32" s="23">
        <f t="shared" si="4"/>
        <v>0.40095317415887627</v>
      </c>
      <c r="T32" s="23">
        <f t="shared" si="4"/>
        <v>0.49576246507240995</v>
      </c>
      <c r="U32" s="23">
        <f t="shared" si="4"/>
        <v>0.68483292592783651</v>
      </c>
      <c r="V32" s="23">
        <f t="shared" si="7"/>
        <v>0.70193233104452479</v>
      </c>
      <c r="W32" s="23">
        <f t="shared" si="7"/>
        <v>0.73885541035947022</v>
      </c>
      <c r="X32" s="23">
        <f t="shared" si="7"/>
        <v>0.69060950144192623</v>
      </c>
      <c r="Y32" s="23">
        <f t="shared" si="7"/>
        <v>0.60501889919691332</v>
      </c>
      <c r="Z32" s="23">
        <f t="shared" si="7"/>
        <v>0.67937631172234003</v>
      </c>
      <c r="AA32" s="23">
        <f t="shared" si="7"/>
        <v>0.66535569430270858</v>
      </c>
      <c r="AB32" s="23">
        <f t="shared" si="7"/>
        <v>1.0254067138222294</v>
      </c>
      <c r="AC32" s="23">
        <f t="shared" si="7"/>
        <v>0.35914949669011642</v>
      </c>
    </row>
    <row r="33" spans="1:29" s="2" customFormat="1" x14ac:dyDescent="0.15">
      <c r="A33" s="50"/>
      <c r="B33" s="19" t="s">
        <v>22</v>
      </c>
      <c r="C33" s="23">
        <f t="shared" si="6"/>
        <v>0.68585200971057603</v>
      </c>
      <c r="D33" s="23">
        <f t="shared" si="4"/>
        <v>0.55321967993203336</v>
      </c>
      <c r="E33" s="23">
        <f t="shared" si="4"/>
        <v>0.56304102940924272</v>
      </c>
      <c r="F33" s="23">
        <f t="shared" si="4"/>
        <v>0.43176131519480482</v>
      </c>
      <c r="G33" s="23">
        <f t="shared" si="4"/>
        <v>0.36555946511715326</v>
      </c>
      <c r="H33" s="23">
        <f t="shared" si="4"/>
        <v>0.38769623455068225</v>
      </c>
      <c r="I33" s="23">
        <f t="shared" si="4"/>
        <v>0.4018218631449158</v>
      </c>
      <c r="J33" s="23">
        <f t="shared" si="4"/>
        <v>0.42850637560573135</v>
      </c>
      <c r="K33" s="23">
        <f t="shared" si="4"/>
        <v>0.34609621453454337</v>
      </c>
      <c r="L33" s="23">
        <f t="shared" si="4"/>
        <v>0.3588389337807546</v>
      </c>
      <c r="M33" s="23">
        <f t="shared" si="4"/>
        <v>0.3174290703413874</v>
      </c>
      <c r="N33" s="23">
        <f t="shared" si="4"/>
        <v>0.32868771655693507</v>
      </c>
      <c r="O33" s="23">
        <f t="shared" si="4"/>
        <v>0.42385969080158803</v>
      </c>
      <c r="P33" s="23">
        <f t="shared" si="4"/>
        <v>0.5527624619964282</v>
      </c>
      <c r="Q33" s="23">
        <f t="shared" si="4"/>
        <v>0.48698812491806559</v>
      </c>
      <c r="R33" s="23">
        <f t="shared" si="4"/>
        <v>0.64855047937051535</v>
      </c>
      <c r="S33" s="23">
        <f t="shared" si="4"/>
        <v>0.84933945534314703</v>
      </c>
      <c r="T33" s="23">
        <f t="shared" si="4"/>
        <v>1.3022558175715733</v>
      </c>
      <c r="U33" s="23">
        <f t="shared" si="4"/>
        <v>1.4615615593890565</v>
      </c>
      <c r="V33" s="23">
        <f t="shared" si="7"/>
        <v>1.4080943024204575</v>
      </c>
      <c r="W33" s="23">
        <f t="shared" si="7"/>
        <v>1.5592477509659171</v>
      </c>
      <c r="X33" s="23">
        <f t="shared" si="7"/>
        <v>1.5076754767774998</v>
      </c>
      <c r="Y33" s="23">
        <f t="shared" si="7"/>
        <v>1.6306927617091138</v>
      </c>
      <c r="Z33" s="23">
        <f t="shared" si="7"/>
        <v>1.6399164666759107</v>
      </c>
      <c r="AA33" s="23">
        <f t="shared" si="7"/>
        <v>1.6594722259817913</v>
      </c>
      <c r="AB33" s="23">
        <f t="shared" si="7"/>
        <v>1.8255917787311073</v>
      </c>
      <c r="AC33" s="23">
        <f t="shared" si="7"/>
        <v>0.81807485071974506</v>
      </c>
    </row>
    <row r="34" spans="1:29" s="2" customFormat="1" x14ac:dyDescent="0.15">
      <c r="A34" s="50"/>
      <c r="B34" s="19" t="s">
        <v>1059</v>
      </c>
      <c r="C34" s="23">
        <f t="shared" si="6"/>
        <v>0.12298571754338708</v>
      </c>
      <c r="D34" s="23">
        <f t="shared" si="4"/>
        <v>8.3891758944503E-2</v>
      </c>
      <c r="E34" s="23">
        <f t="shared" si="4"/>
        <v>7.7494810821850627E-2</v>
      </c>
      <c r="F34" s="23">
        <f t="shared" si="4"/>
        <v>7.518507351235075E-2</v>
      </c>
      <c r="G34" s="23">
        <f t="shared" si="4"/>
        <v>0.41266599949567578</v>
      </c>
      <c r="H34" s="23">
        <f t="shared" si="4"/>
        <v>0.75823465520292355</v>
      </c>
      <c r="I34" s="23">
        <f t="shared" si="4"/>
        <v>0.62549876647790581</v>
      </c>
      <c r="J34" s="23">
        <f t="shared" si="4"/>
        <v>0.7440680445890494</v>
      </c>
      <c r="K34" s="23">
        <f t="shared" si="4"/>
        <v>0.68197853147763687</v>
      </c>
      <c r="L34" s="23">
        <f t="shared" si="4"/>
        <v>0.22108279380631748</v>
      </c>
      <c r="M34" s="23">
        <f t="shared" si="4"/>
        <v>6.4616519926587596E-2</v>
      </c>
      <c r="N34" s="23">
        <f t="shared" si="4"/>
        <v>7.2357535154398675E-2</v>
      </c>
      <c r="O34" s="23">
        <f t="shared" si="4"/>
        <v>0.12614595516906169</v>
      </c>
      <c r="P34" s="23">
        <f t="shared" si="4"/>
        <v>0.15967801011512933</v>
      </c>
      <c r="Q34" s="23">
        <f t="shared" si="4"/>
        <v>0.29851586735429608</v>
      </c>
      <c r="R34" s="23">
        <f t="shared" si="4"/>
        <v>0.50059109192596174</v>
      </c>
      <c r="S34" s="23">
        <f t="shared" si="4"/>
        <v>0.40104921931482024</v>
      </c>
      <c r="T34" s="23">
        <f t="shared" si="4"/>
        <v>0.70169165869735017</v>
      </c>
      <c r="U34" s="23">
        <f t="shared" si="4"/>
        <v>0.87097409927224934</v>
      </c>
      <c r="V34" s="23">
        <f t="shared" si="7"/>
        <v>0.95419787212602436</v>
      </c>
      <c r="W34" s="23">
        <f t="shared" si="7"/>
        <v>2.4042932545617752</v>
      </c>
      <c r="X34" s="23">
        <f t="shared" si="7"/>
        <v>2.3972935099833554</v>
      </c>
      <c r="Y34" s="23">
        <f t="shared" si="7"/>
        <v>0.74562119428231977</v>
      </c>
      <c r="Z34" s="23">
        <f t="shared" si="7"/>
        <v>1.0136559058599701</v>
      </c>
      <c r="AA34" s="23">
        <f t="shared" si="7"/>
        <v>0.81153920074661878</v>
      </c>
      <c r="AB34" s="23">
        <f t="shared" si="7"/>
        <v>1.0228105025511482</v>
      </c>
      <c r="AC34" s="23">
        <f t="shared" si="7"/>
        <v>0.64178913654108594</v>
      </c>
    </row>
    <row r="35" spans="1:29" s="2" customFormat="1" x14ac:dyDescent="0.15">
      <c r="A35" s="50"/>
      <c r="B35" s="19" t="s">
        <v>1058</v>
      </c>
      <c r="C35" s="23">
        <f t="shared" si="6"/>
        <v>1.3862855138364487E-2</v>
      </c>
      <c r="D35" s="23">
        <f t="shared" si="4"/>
        <v>1.7970726277671607E-2</v>
      </c>
      <c r="E35" s="23">
        <f t="shared" si="4"/>
        <v>1.4336055865506262E-2</v>
      </c>
      <c r="F35" s="23">
        <f t="shared" si="4"/>
        <v>1.2550919782972412E-2</v>
      </c>
      <c r="G35" s="23">
        <f t="shared" si="4"/>
        <v>1.704850672798881E-2</v>
      </c>
      <c r="H35" s="23">
        <f t="shared" si="4"/>
        <v>7.4896189669099084E-2</v>
      </c>
      <c r="I35" s="23">
        <f t="shared" si="4"/>
        <v>1.5273137789297756E-2</v>
      </c>
      <c r="J35" s="23">
        <f t="shared" si="4"/>
        <v>3.5190380873531435E-2</v>
      </c>
      <c r="K35" s="23">
        <f t="shared" si="4"/>
        <v>2.1210564567885851E-2</v>
      </c>
      <c r="L35" s="23">
        <f t="shared" si="4"/>
        <v>2.4713810953175652E-2</v>
      </c>
      <c r="M35" s="23">
        <f t="shared" si="4"/>
        <v>5.8096614559050977E-2</v>
      </c>
      <c r="N35" s="23">
        <f t="shared" si="4"/>
        <v>6.6068679786376316E-2</v>
      </c>
      <c r="O35" s="23">
        <f t="shared" si="4"/>
        <v>9.6374685324714826E-2</v>
      </c>
      <c r="P35" s="23">
        <f t="shared" si="4"/>
        <v>7.5365882046014188E-2</v>
      </c>
      <c r="Q35" s="23">
        <f t="shared" si="4"/>
        <v>7.8176132076486798E-2</v>
      </c>
      <c r="R35" s="23">
        <f t="shared" si="4"/>
        <v>0.17310404579528169</v>
      </c>
      <c r="S35" s="23">
        <f t="shared" si="4"/>
        <v>0.50745527158326253</v>
      </c>
      <c r="T35" s="23">
        <f t="shared" si="4"/>
        <v>0.74450396534409069</v>
      </c>
      <c r="U35" s="23">
        <f t="shared" si="4"/>
        <v>0.93204626622601894</v>
      </c>
      <c r="V35" s="23">
        <f t="shared" si="7"/>
        <v>1.0302132750834643</v>
      </c>
      <c r="W35" s="23">
        <f t="shared" si="7"/>
        <v>1.1627209447600337</v>
      </c>
      <c r="X35" s="23">
        <f t="shared" si="7"/>
        <v>1.0900685153265528</v>
      </c>
      <c r="Y35" s="23">
        <f t="shared" si="7"/>
        <v>1.0393302829027116</v>
      </c>
      <c r="Z35" s="23">
        <f t="shared" si="7"/>
        <v>1.053874305490881</v>
      </c>
      <c r="AA35" s="23">
        <f t="shared" si="7"/>
        <v>1.2972654908866539</v>
      </c>
      <c r="AB35" s="23">
        <f t="shared" si="7"/>
        <v>1.1487294205582663</v>
      </c>
      <c r="AC35" s="23">
        <f t="shared" si="7"/>
        <v>0.39685775389954714</v>
      </c>
    </row>
    <row r="36" spans="1:29" s="2" customFormat="1" x14ac:dyDescent="0.15">
      <c r="A36" s="5"/>
      <c r="B36" s="19" t="s">
        <v>24</v>
      </c>
      <c r="C36" s="23">
        <f t="shared" si="6"/>
        <v>0.15083558328663529</v>
      </c>
      <c r="D36" s="23">
        <f t="shared" si="4"/>
        <v>0.1150376891054341</v>
      </c>
      <c r="E36" s="23">
        <f t="shared" si="4"/>
        <v>7.6318624731137277E-2</v>
      </c>
      <c r="F36" s="23">
        <f t="shared" si="4"/>
        <v>0.10189253796516087</v>
      </c>
      <c r="G36" s="23">
        <f t="shared" si="4"/>
        <v>4.6248108437623281E-2</v>
      </c>
      <c r="H36" s="23">
        <f t="shared" si="4"/>
        <v>3.1913155928477453E-2</v>
      </c>
      <c r="I36" s="23">
        <f t="shared" si="4"/>
        <v>8.1970951735119382E-2</v>
      </c>
      <c r="J36" s="23">
        <f t="shared" si="4"/>
        <v>0.10204931637494402</v>
      </c>
      <c r="K36" s="23">
        <f t="shared" si="4"/>
        <v>0.12023792419880719</v>
      </c>
      <c r="L36" s="23">
        <f t="shared" si="4"/>
        <v>5.9305039928543885E-2</v>
      </c>
      <c r="M36" s="23">
        <f t="shared" si="4"/>
        <v>2.4713196674918027E-2</v>
      </c>
      <c r="N36" s="23">
        <f t="shared" si="4"/>
        <v>0.30509174837975211</v>
      </c>
      <c r="O36" s="23">
        <f t="shared" si="4"/>
        <v>7.4933900312672178E-2</v>
      </c>
      <c r="P36" s="23">
        <f t="shared" si="4"/>
        <v>0.14200972219314914</v>
      </c>
      <c r="Q36" s="23">
        <f t="shared" si="4"/>
        <v>0.11156365746667388</v>
      </c>
      <c r="R36" s="23">
        <f t="shared" si="4"/>
        <v>0.15018334119277862</v>
      </c>
      <c r="S36" s="23">
        <f t="shared" si="4"/>
        <v>0.14341862840213221</v>
      </c>
      <c r="T36" s="23">
        <f t="shared" si="4"/>
        <v>0.59271033429327924</v>
      </c>
      <c r="U36" s="23">
        <f t="shared" si="4"/>
        <v>1.3104198133809442</v>
      </c>
      <c r="V36" s="23">
        <f t="shared" si="7"/>
        <v>0.90147185894226523</v>
      </c>
      <c r="W36" s="23">
        <f t="shared" si="7"/>
        <v>0.83163774489743802</v>
      </c>
      <c r="X36" s="23">
        <f t="shared" si="7"/>
        <v>0.82089856908377257</v>
      </c>
      <c r="Y36" s="23">
        <f t="shared" si="7"/>
        <v>0.58752580024562362</v>
      </c>
      <c r="Z36" s="23">
        <f t="shared" si="7"/>
        <v>0.65710246690535801</v>
      </c>
      <c r="AA36" s="23">
        <f t="shared" si="7"/>
        <v>0.65113014789588131</v>
      </c>
      <c r="AB36" s="23">
        <f t="shared" si="7"/>
        <v>0.73013649609077091</v>
      </c>
      <c r="AC36" s="23">
        <f t="shared" si="7"/>
        <v>0.33238882276231663</v>
      </c>
    </row>
    <row r="37" spans="1:29" s="2" customFormat="1" x14ac:dyDescent="0.15">
      <c r="A37" s="50"/>
      <c r="B37" s="19" t="s">
        <v>25</v>
      </c>
      <c r="C37" s="23">
        <f t="shared" si="6"/>
        <v>93.078857037406465</v>
      </c>
      <c r="D37" s="23">
        <f t="shared" ref="D37:U39" si="8">D20/D$22*100</f>
        <v>94.082455839944814</v>
      </c>
      <c r="E37" s="23">
        <f t="shared" si="8"/>
        <v>95.749378905932531</v>
      </c>
      <c r="F37" s="23">
        <f t="shared" si="8"/>
        <v>97.048367648950133</v>
      </c>
      <c r="G37" s="23">
        <f t="shared" si="8"/>
        <v>97.078165672005014</v>
      </c>
      <c r="H37" s="23">
        <f t="shared" si="8"/>
        <v>96.133747313708596</v>
      </c>
      <c r="I37" s="23">
        <f t="shared" si="8"/>
        <v>96.436989650257019</v>
      </c>
      <c r="J37" s="23">
        <f t="shared" si="8"/>
        <v>96.71403446219189</v>
      </c>
      <c r="K37" s="23">
        <f t="shared" si="8"/>
        <v>97.469976124089001</v>
      </c>
      <c r="L37" s="23">
        <f t="shared" si="8"/>
        <v>96.961030679874312</v>
      </c>
      <c r="M37" s="23">
        <f t="shared" si="8"/>
        <v>97.577403828968173</v>
      </c>
      <c r="N37" s="23">
        <f t="shared" si="8"/>
        <v>97.282483180004277</v>
      </c>
      <c r="O37" s="23">
        <f t="shared" si="8"/>
        <v>97.172410452268537</v>
      </c>
      <c r="P37" s="23">
        <f t="shared" si="8"/>
        <v>96.837144951525985</v>
      </c>
      <c r="Q37" s="23">
        <f t="shared" si="8"/>
        <v>97.021029770340078</v>
      </c>
      <c r="R37" s="23">
        <f t="shared" si="8"/>
        <v>97.053706622109033</v>
      </c>
      <c r="S37" s="23">
        <f t="shared" si="8"/>
        <v>96.216727770263432</v>
      </c>
      <c r="T37" s="23">
        <f t="shared" si="8"/>
        <v>96.212665857118324</v>
      </c>
      <c r="U37" s="23">
        <f t="shared" si="8"/>
        <v>95.993701753875996</v>
      </c>
      <c r="V37" s="23">
        <f t="shared" si="7"/>
        <v>94.689443332677399</v>
      </c>
      <c r="W37" s="23">
        <f t="shared" si="7"/>
        <v>94.730215847282281</v>
      </c>
      <c r="X37" s="23">
        <f t="shared" si="7"/>
        <v>94.701185766992225</v>
      </c>
      <c r="Y37" s="23">
        <f t="shared" si="7"/>
        <v>98.358208338157198</v>
      </c>
      <c r="Z37" s="23">
        <f t="shared" si="7"/>
        <v>97.654773200084804</v>
      </c>
      <c r="AA37" s="23">
        <f t="shared" si="7"/>
        <v>98.569092767850847</v>
      </c>
      <c r="AB37" s="23">
        <f t="shared" si="7"/>
        <v>98.6727643549075</v>
      </c>
      <c r="AC37" s="23">
        <f t="shared" si="7"/>
        <v>96.581918466856663</v>
      </c>
    </row>
    <row r="38" spans="1:29" s="2" customFormat="1" x14ac:dyDescent="0.15">
      <c r="A38" s="50"/>
      <c r="B38" s="19" t="s">
        <v>26</v>
      </c>
      <c r="C38" s="23">
        <f t="shared" si="6"/>
        <v>6.9211429625935379</v>
      </c>
      <c r="D38" s="23">
        <f t="shared" si="8"/>
        <v>5.917544160055189</v>
      </c>
      <c r="E38" s="23">
        <f t="shared" si="8"/>
        <v>4.2506210940674656</v>
      </c>
      <c r="F38" s="23">
        <f t="shared" si="8"/>
        <v>2.9516323510498577</v>
      </c>
      <c r="G38" s="23">
        <f t="shared" si="8"/>
        <v>2.9218343279949854</v>
      </c>
      <c r="H38" s="23">
        <f t="shared" si="8"/>
        <v>3.8662526862914013</v>
      </c>
      <c r="I38" s="23">
        <f t="shared" si="8"/>
        <v>3.5630103497429788</v>
      </c>
      <c r="J38" s="23">
        <f t="shared" si="8"/>
        <v>3.2859655378081061</v>
      </c>
      <c r="K38" s="23">
        <f t="shared" si="8"/>
        <v>2.5300238759110005</v>
      </c>
      <c r="L38" s="23">
        <f t="shared" si="8"/>
        <v>3.038969320125688</v>
      </c>
      <c r="M38" s="23">
        <f t="shared" si="8"/>
        <v>2.4225961710318349</v>
      </c>
      <c r="N38" s="23">
        <f t="shared" si="8"/>
        <v>2.7175168199957289</v>
      </c>
      <c r="O38" s="23">
        <f t="shared" si="8"/>
        <v>2.827589547731455</v>
      </c>
      <c r="P38" s="23">
        <f t="shared" si="8"/>
        <v>3.1628550484740092</v>
      </c>
      <c r="Q38" s="23">
        <f t="shared" si="8"/>
        <v>2.9789702296599283</v>
      </c>
      <c r="R38" s="23">
        <f t="shared" si="8"/>
        <v>2.9462933778909761</v>
      </c>
      <c r="S38" s="23">
        <f t="shared" si="8"/>
        <v>3.7832722297365673</v>
      </c>
      <c r="T38" s="23">
        <f t="shared" si="8"/>
        <v>3.7873341428816709</v>
      </c>
      <c r="U38" s="23">
        <f t="shared" si="8"/>
        <v>4.006298246124004</v>
      </c>
      <c r="V38" s="23">
        <f t="shared" si="7"/>
        <v>5.3105566673225955</v>
      </c>
      <c r="W38" s="23">
        <f t="shared" si="7"/>
        <v>5.2697841527177118</v>
      </c>
      <c r="X38" s="23">
        <f t="shared" si="7"/>
        <v>5.2988142330077759</v>
      </c>
      <c r="Y38" s="23">
        <f t="shared" si="7"/>
        <v>1.6417916618427988</v>
      </c>
      <c r="Z38" s="23">
        <f t="shared" si="7"/>
        <v>2.3452267999152032</v>
      </c>
      <c r="AA38" s="23">
        <f t="shared" si="7"/>
        <v>1.4309072321491438</v>
      </c>
      <c r="AB38" s="23">
        <f t="shared" si="7"/>
        <v>1.3272356450925109</v>
      </c>
      <c r="AC38" s="23">
        <f t="shared" si="7"/>
        <v>3.4180815331433427</v>
      </c>
    </row>
    <row r="39" spans="1:29" s="2" customFormat="1" x14ac:dyDescent="0.15">
      <c r="A39" s="50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7"/>
        <v>100</v>
      </c>
      <c r="W39" s="23">
        <f t="shared" si="7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2" customFormat="1" x14ac:dyDescent="0.1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2" customFormat="1" x14ac:dyDescent="0.15">
      <c r="A41" s="5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2" customFormat="1" x14ac:dyDescent="0.15">
      <c r="A42" s="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9" s="2" customFormat="1" x14ac:dyDescent="0.15">
      <c r="A43" s="50"/>
      <c r="B43" s="19" t="s">
        <v>14</v>
      </c>
      <c r="C43" s="23" t="s">
        <v>10</v>
      </c>
      <c r="D43" s="23">
        <f>IF(C9=0,"--",((D9/C9)*100-100))</f>
        <v>30.977723012281842</v>
      </c>
      <c r="E43" s="23">
        <f t="shared" ref="E43:V54" si="9">IF(D9=0,"--",((E9/D9)*100-100))</f>
        <v>46.389590765561849</v>
      </c>
      <c r="F43" s="23">
        <f t="shared" si="9"/>
        <v>13.033081739782631</v>
      </c>
      <c r="G43" s="23">
        <f t="shared" si="9"/>
        <v>16.01357385667346</v>
      </c>
      <c r="H43" s="23">
        <f t="shared" si="9"/>
        <v>10.905337211874809</v>
      </c>
      <c r="I43" s="23">
        <f t="shared" si="9"/>
        <v>-9.7570058383481069</v>
      </c>
      <c r="J43" s="23">
        <f t="shared" si="9"/>
        <v>-0.84406256221798515</v>
      </c>
      <c r="K43" s="23">
        <f t="shared" si="9"/>
        <v>-3.6214573313918663</v>
      </c>
      <c r="L43" s="23">
        <f t="shared" si="9"/>
        <v>1.0022899985678464</v>
      </c>
      <c r="M43" s="23">
        <f t="shared" si="9"/>
        <v>-0.66069699640311796</v>
      </c>
      <c r="N43" s="23">
        <f t="shared" si="9"/>
        <v>-10.493650740697632</v>
      </c>
      <c r="O43" s="23">
        <f t="shared" si="9"/>
        <v>-14.713842654308124</v>
      </c>
      <c r="P43" s="23">
        <f t="shared" si="9"/>
        <v>-6.026893170388675</v>
      </c>
      <c r="Q43" s="23">
        <f t="shared" si="9"/>
        <v>-15.923284254497091</v>
      </c>
      <c r="R43" s="23">
        <f t="shared" si="9"/>
        <v>7.1781895378905745</v>
      </c>
      <c r="S43" s="23">
        <f t="shared" si="9"/>
        <v>6.1502818169919067</v>
      </c>
      <c r="T43" s="23">
        <f t="shared" si="9"/>
        <v>1.1629687159732356</v>
      </c>
      <c r="U43" s="23">
        <f t="shared" si="9"/>
        <v>6.1852694642307</v>
      </c>
      <c r="V43" s="23">
        <f t="shared" si="9"/>
        <v>5.4951698364124297</v>
      </c>
      <c r="W43" s="23">
        <f t="shared" ref="W43:AB43" si="10">IF(V9=0,"--",((W9/V9)*100-100))</f>
        <v>0.24895974358614126</v>
      </c>
      <c r="X43" s="23">
        <f t="shared" si="10"/>
        <v>-2.8304951760133861</v>
      </c>
      <c r="Y43" s="23">
        <f t="shared" si="10"/>
        <v>-0.85260945170968228</v>
      </c>
      <c r="Z43" s="23">
        <f t="shared" si="10"/>
        <v>2.7406080594085012</v>
      </c>
      <c r="AA43" s="23">
        <f t="shared" si="10"/>
        <v>-4.3847679344290356</v>
      </c>
      <c r="AB43" s="23">
        <f t="shared" si="10"/>
        <v>-10.353082272469848</v>
      </c>
      <c r="AC43" s="60">
        <f>POWER(AB9/C9,1/26)*100-100</f>
        <v>1.8139800308736085</v>
      </c>
    </row>
    <row r="44" spans="1:29" s="2" customFormat="1" x14ac:dyDescent="0.15">
      <c r="A44" s="50"/>
      <c r="B44" s="19" t="s">
        <v>15</v>
      </c>
      <c r="C44" s="23" t="s">
        <v>10</v>
      </c>
      <c r="D44" s="23">
        <f t="shared" ref="D44:S56" si="11">IF(C10=0,"--",((D10/C10)*100-100))</f>
        <v>594.34197354495495</v>
      </c>
      <c r="E44" s="23">
        <f t="shared" si="11"/>
        <v>-27.883333655955042</v>
      </c>
      <c r="F44" s="23">
        <f t="shared" si="11"/>
        <v>-74.482182166965998</v>
      </c>
      <c r="G44" s="23">
        <f t="shared" si="11"/>
        <v>-76.954747674303789</v>
      </c>
      <c r="H44" s="23">
        <f t="shared" si="11"/>
        <v>-16.547487608019111</v>
      </c>
      <c r="I44" s="23">
        <f t="shared" si="11"/>
        <v>425.80552359033368</v>
      </c>
      <c r="J44" s="23">
        <f t="shared" si="11"/>
        <v>215.3587166833799</v>
      </c>
      <c r="K44" s="23">
        <f t="shared" si="11"/>
        <v>-61.440708578141134</v>
      </c>
      <c r="L44" s="23">
        <f t="shared" si="11"/>
        <v>447.96084715563779</v>
      </c>
      <c r="M44" s="23">
        <f t="shared" si="11"/>
        <v>75.057386974642839</v>
      </c>
      <c r="N44" s="23">
        <f t="shared" si="11"/>
        <v>-76.580688983370791</v>
      </c>
      <c r="O44" s="23">
        <f t="shared" si="11"/>
        <v>79.397607448819485</v>
      </c>
      <c r="P44" s="23">
        <f t="shared" si="11"/>
        <v>21.862059707645514</v>
      </c>
      <c r="Q44" s="23">
        <f t="shared" si="11"/>
        <v>-26.538890767985265</v>
      </c>
      <c r="R44" s="23">
        <f t="shared" si="11"/>
        <v>75.813532575032411</v>
      </c>
      <c r="S44" s="23">
        <f t="shared" si="11"/>
        <v>24.427629890139954</v>
      </c>
      <c r="T44" s="23">
        <f t="shared" si="9"/>
        <v>87.031687297443938</v>
      </c>
      <c r="U44" s="23">
        <f t="shared" si="9"/>
        <v>-34.49240720552892</v>
      </c>
      <c r="V44" s="23">
        <f t="shared" ref="V44:V56" si="12">IF(U10=0,"--",((V10/U10)*100-100))</f>
        <v>-38.373532770410726</v>
      </c>
      <c r="W44" s="23">
        <f t="shared" ref="W44:W56" si="13">IF(V10=0,"--",((W10/V10)*100-100))</f>
        <v>-21.603569732231136</v>
      </c>
      <c r="X44" s="23">
        <f t="shared" ref="X44:X56" si="14">IF(W10=0,"--",((X10/W10)*100-100))</f>
        <v>-30.319088504003133</v>
      </c>
      <c r="Y44" s="23">
        <f t="shared" ref="Y44:Y56" si="15">IF(X10=0,"--",((Y10/X10)*100-100))</f>
        <v>-52.667818255600082</v>
      </c>
      <c r="Z44" s="23">
        <f t="shared" ref="Z44:Z56" si="16">IF(Y10=0,"--",((Z10/Y10)*100-100))</f>
        <v>74.543595850829917</v>
      </c>
      <c r="AA44" s="23">
        <f t="shared" ref="AA44:AA56" si="17">IF(Z10=0,"--",((AA10/Z10)*100-100))</f>
        <v>-44.359276645081202</v>
      </c>
      <c r="AB44" s="23">
        <f t="shared" ref="AB44:AB56" si="18">IF(AA10=0,"--",((AB10/AA10)*100-100))</f>
        <v>26.241171838709931</v>
      </c>
      <c r="AC44" s="60">
        <f t="shared" ref="AC44:AC56" si="19">POWER(AB10/C10,1/26)*100-100</f>
        <v>4.2731682586776287</v>
      </c>
    </row>
    <row r="45" spans="1:29" s="2" customFormat="1" x14ac:dyDescent="0.15">
      <c r="A45" s="5"/>
      <c r="B45" s="19" t="s">
        <v>16</v>
      </c>
      <c r="C45" s="23" t="s">
        <v>10</v>
      </c>
      <c r="D45" s="23">
        <f t="shared" si="11"/>
        <v>78.525367222239652</v>
      </c>
      <c r="E45" s="23">
        <f t="shared" si="9"/>
        <v>29.25398530872971</v>
      </c>
      <c r="F45" s="23">
        <f t="shared" si="9"/>
        <v>20.653639887074448</v>
      </c>
      <c r="G45" s="23">
        <f t="shared" si="9"/>
        <v>9.936861739494546</v>
      </c>
      <c r="H45" s="23">
        <f t="shared" si="9"/>
        <v>5.6257083724190693E-2</v>
      </c>
      <c r="I45" s="23">
        <f t="shared" si="9"/>
        <v>0.1451441466405754</v>
      </c>
      <c r="J45" s="23">
        <f t="shared" si="9"/>
        <v>-4.5235625495270426</v>
      </c>
      <c r="K45" s="23">
        <f t="shared" si="9"/>
        <v>5.5967306223256799</v>
      </c>
      <c r="L45" s="23">
        <f t="shared" si="9"/>
        <v>39.62313546572264</v>
      </c>
      <c r="M45" s="23">
        <f t="shared" si="9"/>
        <v>7.365711124379132</v>
      </c>
      <c r="N45" s="23">
        <f t="shared" si="9"/>
        <v>-2.2042120919298611</v>
      </c>
      <c r="O45" s="23">
        <f t="shared" si="9"/>
        <v>-10.601027988125338</v>
      </c>
      <c r="P45" s="23">
        <f t="shared" si="9"/>
        <v>-14.259046241442704</v>
      </c>
      <c r="Q45" s="23">
        <f t="shared" si="9"/>
        <v>-21.750956951736811</v>
      </c>
      <c r="R45" s="23">
        <f t="shared" si="9"/>
        <v>24.625917633232405</v>
      </c>
      <c r="S45" s="23">
        <f t="shared" si="9"/>
        <v>5.7318027394531725</v>
      </c>
      <c r="T45" s="23">
        <f t="shared" si="9"/>
        <v>-5.9185881303931325</v>
      </c>
      <c r="U45" s="23">
        <f t="shared" si="9"/>
        <v>6.4768166574114048</v>
      </c>
      <c r="V45" s="23">
        <f t="shared" si="12"/>
        <v>0.26719376569207043</v>
      </c>
      <c r="W45" s="23">
        <f t="shared" si="13"/>
        <v>-8.9627702148272164</v>
      </c>
      <c r="X45" s="23">
        <f t="shared" si="14"/>
        <v>12.976111903435083</v>
      </c>
      <c r="Y45" s="23">
        <f t="shared" si="15"/>
        <v>-32.133727832694916</v>
      </c>
      <c r="Z45" s="23">
        <f t="shared" si="16"/>
        <v>37.583454974519839</v>
      </c>
      <c r="AA45" s="23">
        <f t="shared" si="17"/>
        <v>-49.714361643703597</v>
      </c>
      <c r="AB45" s="23">
        <f t="shared" si="18"/>
        <v>-22.803971468365674</v>
      </c>
      <c r="AC45" s="60">
        <f t="shared" si="19"/>
        <v>1.1363396628355673</v>
      </c>
    </row>
    <row r="46" spans="1:29" s="2" customFormat="1" x14ac:dyDescent="0.15">
      <c r="A46" s="50"/>
      <c r="B46" s="19" t="s">
        <v>17</v>
      </c>
      <c r="C46" s="23" t="s">
        <v>10</v>
      </c>
      <c r="D46" s="23">
        <f t="shared" si="11"/>
        <v>5.6433384786281948</v>
      </c>
      <c r="E46" s="23">
        <f t="shared" si="9"/>
        <v>1.9762965066757232</v>
      </c>
      <c r="F46" s="23">
        <f t="shared" si="9"/>
        <v>6.3411035565420661</v>
      </c>
      <c r="G46" s="23">
        <f t="shared" si="9"/>
        <v>9.8964543753045291</v>
      </c>
      <c r="H46" s="23">
        <f t="shared" si="9"/>
        <v>-4.6517366120645818</v>
      </c>
      <c r="I46" s="23">
        <f t="shared" si="9"/>
        <v>-12.537635251292841</v>
      </c>
      <c r="J46" s="23">
        <f t="shared" si="9"/>
        <v>-1.0340917107814818</v>
      </c>
      <c r="K46" s="23">
        <f t="shared" si="9"/>
        <v>-35.698276160118709</v>
      </c>
      <c r="L46" s="23">
        <f t="shared" si="9"/>
        <v>-14.805123082107741</v>
      </c>
      <c r="M46" s="23">
        <f t="shared" si="9"/>
        <v>-3.5687259861620504</v>
      </c>
      <c r="N46" s="23">
        <f t="shared" si="9"/>
        <v>0.76602954459883676</v>
      </c>
      <c r="O46" s="23">
        <f t="shared" si="9"/>
        <v>24.979940517626559</v>
      </c>
      <c r="P46" s="23">
        <f t="shared" si="9"/>
        <v>12.239603015710983</v>
      </c>
      <c r="Q46" s="23">
        <f t="shared" si="9"/>
        <v>-13.957344989654075</v>
      </c>
      <c r="R46" s="23">
        <f t="shared" si="9"/>
        <v>49.131511794836086</v>
      </c>
      <c r="S46" s="23">
        <f t="shared" si="9"/>
        <v>38.570484507090043</v>
      </c>
      <c r="T46" s="23">
        <f t="shared" si="9"/>
        <v>35.36600014734924</v>
      </c>
      <c r="U46" s="23">
        <f t="shared" si="9"/>
        <v>52.197444522475621</v>
      </c>
      <c r="V46" s="23">
        <f t="shared" si="12"/>
        <v>-18.353036457441746</v>
      </c>
      <c r="W46" s="23">
        <f t="shared" si="13"/>
        <v>-8.9545269123146198</v>
      </c>
      <c r="X46" s="23">
        <f t="shared" si="14"/>
        <v>-19.319196573784168</v>
      </c>
      <c r="Y46" s="23">
        <f t="shared" si="15"/>
        <v>-21.100901841118898</v>
      </c>
      <c r="Z46" s="23">
        <f t="shared" si="16"/>
        <v>13.153109482484822</v>
      </c>
      <c r="AA46" s="23">
        <f t="shared" si="17"/>
        <v>-20.176787783280759</v>
      </c>
      <c r="AB46" s="23">
        <f t="shared" si="18"/>
        <v>5.9479034406929543</v>
      </c>
      <c r="AC46" s="60">
        <f t="shared" si="19"/>
        <v>0.97535423856906789</v>
      </c>
    </row>
    <row r="47" spans="1:29" s="2" customFormat="1" x14ac:dyDescent="0.15">
      <c r="A47" s="50"/>
      <c r="B47" s="19" t="s">
        <v>18</v>
      </c>
      <c r="C47" s="23" t="s">
        <v>10</v>
      </c>
      <c r="D47" s="23">
        <f t="shared" si="11"/>
        <v>-3.3136545681607146</v>
      </c>
      <c r="E47" s="23">
        <f t="shared" si="9"/>
        <v>24.726133300241315</v>
      </c>
      <c r="F47" s="23">
        <f t="shared" si="9"/>
        <v>2.368806082988371</v>
      </c>
      <c r="G47" s="23">
        <f t="shared" si="9"/>
        <v>26.029430698325569</v>
      </c>
      <c r="H47" s="23">
        <f t="shared" si="9"/>
        <v>44.62131669863038</v>
      </c>
      <c r="I47" s="23">
        <f t="shared" si="9"/>
        <v>-15.191503465509896</v>
      </c>
      <c r="J47" s="23">
        <f t="shared" si="9"/>
        <v>14.636734770848591</v>
      </c>
      <c r="K47" s="23">
        <f t="shared" si="9"/>
        <v>-17.903739290767675</v>
      </c>
      <c r="L47" s="23">
        <f t="shared" si="9"/>
        <v>-36.37093008804603</v>
      </c>
      <c r="M47" s="23">
        <f t="shared" si="9"/>
        <v>-22.930601347781121</v>
      </c>
      <c r="N47" s="23">
        <f t="shared" si="9"/>
        <v>26.301275105536433</v>
      </c>
      <c r="O47" s="23">
        <f t="shared" si="9"/>
        <v>-10.647068394101552</v>
      </c>
      <c r="P47" s="23">
        <f t="shared" si="9"/>
        <v>21.778274943647304</v>
      </c>
      <c r="Q47" s="23">
        <f t="shared" si="9"/>
        <v>-10.951589003055332</v>
      </c>
      <c r="R47" s="23">
        <f t="shared" si="9"/>
        <v>59.636156715908044</v>
      </c>
      <c r="S47" s="23">
        <f t="shared" si="9"/>
        <v>36.85036900944695</v>
      </c>
      <c r="T47" s="23">
        <f t="shared" si="9"/>
        <v>68.757241144424995</v>
      </c>
      <c r="U47" s="23">
        <f t="shared" si="9"/>
        <v>53.584402430860877</v>
      </c>
      <c r="V47" s="23">
        <f t="shared" si="12"/>
        <v>-2.696884255541363</v>
      </c>
      <c r="W47" s="23">
        <f t="shared" si="13"/>
        <v>27.433758363307831</v>
      </c>
      <c r="X47" s="23">
        <f t="shared" si="14"/>
        <v>-7.8026252221434049</v>
      </c>
      <c r="Y47" s="23">
        <f t="shared" si="15"/>
        <v>-31.102009608299184</v>
      </c>
      <c r="Z47" s="23">
        <f t="shared" si="16"/>
        <v>13.29625799635032</v>
      </c>
      <c r="AA47" s="23">
        <f t="shared" si="17"/>
        <v>-6.6665141234100673</v>
      </c>
      <c r="AB47" s="23">
        <f t="shared" si="18"/>
        <v>1.7199211491085009</v>
      </c>
      <c r="AC47" s="60">
        <f t="shared" si="19"/>
        <v>6.5228605971266092</v>
      </c>
    </row>
    <row r="48" spans="1:29" s="2" customFormat="1" x14ac:dyDescent="0.15">
      <c r="A48" s="50"/>
      <c r="B48" s="19" t="s">
        <v>19</v>
      </c>
      <c r="C48" s="23" t="s">
        <v>10</v>
      </c>
      <c r="D48" s="23">
        <f t="shared" si="11"/>
        <v>7.9875326850618933</v>
      </c>
      <c r="E48" s="23">
        <f t="shared" si="9"/>
        <v>23.918094982995115</v>
      </c>
      <c r="F48" s="23">
        <f t="shared" si="9"/>
        <v>23.646083996633777</v>
      </c>
      <c r="G48" s="23">
        <f t="shared" si="9"/>
        <v>-3.8706938964167534</v>
      </c>
      <c r="H48" s="23">
        <f t="shared" si="9"/>
        <v>4.9219865776405101</v>
      </c>
      <c r="I48" s="23">
        <f t="shared" si="9"/>
        <v>5.8590078237224361</v>
      </c>
      <c r="J48" s="23">
        <f t="shared" si="9"/>
        <v>22.64986091871495</v>
      </c>
      <c r="K48" s="23">
        <f t="shared" si="9"/>
        <v>-29.039137257502546</v>
      </c>
      <c r="L48" s="23">
        <f t="shared" si="9"/>
        <v>-35.996142577989033</v>
      </c>
      <c r="M48" s="23">
        <f t="shared" si="9"/>
        <v>-11.610654252192901</v>
      </c>
      <c r="N48" s="23">
        <f t="shared" si="9"/>
        <v>-13.582247265890629</v>
      </c>
      <c r="O48" s="23">
        <f t="shared" si="9"/>
        <v>12.31605061719641</v>
      </c>
      <c r="P48" s="23">
        <f t="shared" si="9"/>
        <v>29.499669548272379</v>
      </c>
      <c r="Q48" s="23">
        <f t="shared" si="9"/>
        <v>-10.412473302970099</v>
      </c>
      <c r="R48" s="23">
        <f t="shared" si="9"/>
        <v>25.235178153873349</v>
      </c>
      <c r="S48" s="23">
        <f t="shared" si="9"/>
        <v>37.149058840269078</v>
      </c>
      <c r="T48" s="23">
        <f t="shared" si="9"/>
        <v>33.331677437138438</v>
      </c>
      <c r="U48" s="23">
        <f t="shared" si="9"/>
        <v>72.779865990491373</v>
      </c>
      <c r="V48" s="23">
        <f t="shared" si="12"/>
        <v>-5.3829180211462386</v>
      </c>
      <c r="W48" s="23">
        <f t="shared" si="13"/>
        <v>-8.3574250064457658</v>
      </c>
      <c r="X48" s="23">
        <f t="shared" si="14"/>
        <v>-14.129073504552636</v>
      </c>
      <c r="Y48" s="23">
        <f t="shared" si="15"/>
        <v>2.6427573933140991</v>
      </c>
      <c r="Z48" s="23">
        <f t="shared" si="16"/>
        <v>2.9935516369005626</v>
      </c>
      <c r="AA48" s="23">
        <f t="shared" si="17"/>
        <v>-6.945993055004692</v>
      </c>
      <c r="AB48" s="23">
        <f t="shared" si="18"/>
        <v>-4.6732294525706806</v>
      </c>
      <c r="AC48" s="60">
        <f t="shared" si="19"/>
        <v>3.9030784485554619</v>
      </c>
    </row>
    <row r="49" spans="1:29" s="2" customFormat="1" x14ac:dyDescent="0.15">
      <c r="A49" s="5"/>
      <c r="B49" s="19" t="s">
        <v>20</v>
      </c>
      <c r="C49" s="23" t="s">
        <v>10</v>
      </c>
      <c r="D49" s="23">
        <f t="shared" si="11"/>
        <v>-21.492402972652684</v>
      </c>
      <c r="E49" s="23">
        <f t="shared" si="9"/>
        <v>5.644478115408333</v>
      </c>
      <c r="F49" s="23">
        <f t="shared" si="9"/>
        <v>2.9657410232904624</v>
      </c>
      <c r="G49" s="23">
        <f t="shared" si="9"/>
        <v>-19.697122930492597</v>
      </c>
      <c r="H49" s="23">
        <f t="shared" si="9"/>
        <v>-5.017062984460253</v>
      </c>
      <c r="I49" s="23">
        <f t="shared" si="9"/>
        <v>-15.490628681331557</v>
      </c>
      <c r="J49" s="23">
        <f t="shared" si="9"/>
        <v>-11.011145738989413</v>
      </c>
      <c r="K49" s="23">
        <f t="shared" si="9"/>
        <v>-6.3560858394070294</v>
      </c>
      <c r="L49" s="23">
        <f t="shared" si="9"/>
        <v>25.411468987104783</v>
      </c>
      <c r="M49" s="23">
        <f t="shared" si="9"/>
        <v>1.3311108531996325</v>
      </c>
      <c r="N49" s="23">
        <f t="shared" si="9"/>
        <v>-7.4322598344994617</v>
      </c>
      <c r="O49" s="23">
        <f t="shared" si="9"/>
        <v>12.170267945544182</v>
      </c>
      <c r="P49" s="23">
        <f t="shared" si="9"/>
        <v>11.07177572845228</v>
      </c>
      <c r="Q49" s="23">
        <f t="shared" si="9"/>
        <v>-6.5301507033101842</v>
      </c>
      <c r="R49" s="23">
        <f t="shared" si="9"/>
        <v>73.580934161438705</v>
      </c>
      <c r="S49" s="23">
        <f t="shared" si="9"/>
        <v>19.464563773835451</v>
      </c>
      <c r="T49" s="23">
        <f t="shared" si="9"/>
        <v>29.588710566091692</v>
      </c>
      <c r="U49" s="23">
        <f t="shared" si="9"/>
        <v>52.298375491622181</v>
      </c>
      <c r="V49" s="23">
        <f t="shared" si="12"/>
        <v>5.4236880206055531</v>
      </c>
      <c r="W49" s="23">
        <f t="shared" si="13"/>
        <v>4.0350094020441247</v>
      </c>
      <c r="X49" s="23">
        <f t="shared" si="14"/>
        <v>-10.709582010376067</v>
      </c>
      <c r="Y49" s="23">
        <f t="shared" si="15"/>
        <v>-18.545438045204278</v>
      </c>
      <c r="Z49" s="23">
        <f t="shared" si="16"/>
        <v>17.717979404128002</v>
      </c>
      <c r="AA49" s="23">
        <f t="shared" si="17"/>
        <v>-9.2924967192309396</v>
      </c>
      <c r="AB49" s="23">
        <f t="shared" si="18"/>
        <v>39.660260810019793</v>
      </c>
      <c r="AC49" s="60">
        <f t="shared" si="19"/>
        <v>4.3947130107794692</v>
      </c>
    </row>
    <row r="50" spans="1:29" s="2" customFormat="1" x14ac:dyDescent="0.15">
      <c r="A50" s="50"/>
      <c r="B50" s="19" t="s">
        <v>22</v>
      </c>
      <c r="C50" s="23" t="s">
        <v>10</v>
      </c>
      <c r="D50" s="23">
        <f t="shared" si="11"/>
        <v>3.6646448579866728</v>
      </c>
      <c r="E50" s="23">
        <f t="shared" si="9"/>
        <v>42.081585787981851</v>
      </c>
      <c r="F50" s="23">
        <f t="shared" si="9"/>
        <v>-14.999979288196386</v>
      </c>
      <c r="G50" s="23">
        <f t="shared" si="9"/>
        <v>-2.2184182626767637</v>
      </c>
      <c r="H50" s="23">
        <f t="shared" si="9"/>
        <v>17.80570205123351</v>
      </c>
      <c r="I50" s="23">
        <f t="shared" si="9"/>
        <v>-6.7155937373960057</v>
      </c>
      <c r="J50" s="23">
        <f t="shared" si="9"/>
        <v>5.5927691329225979</v>
      </c>
      <c r="K50" s="23">
        <f t="shared" si="9"/>
        <v>-23.894090120827201</v>
      </c>
      <c r="L50" s="23">
        <f t="shared" si="9"/>
        <v>5.8234772159352133</v>
      </c>
      <c r="M50" s="23">
        <f t="shared" si="9"/>
        <v>-12.207489085393632</v>
      </c>
      <c r="N50" s="23">
        <f t="shared" si="9"/>
        <v>-7.3708131786983841</v>
      </c>
      <c r="O50" s="23">
        <f t="shared" si="9"/>
        <v>11.893286602308976</v>
      </c>
      <c r="P50" s="23">
        <f t="shared" si="9"/>
        <v>23.876866800797075</v>
      </c>
      <c r="Q50" s="23">
        <f t="shared" si="9"/>
        <v>-26.155546048912854</v>
      </c>
      <c r="R50" s="23">
        <f t="shared" si="9"/>
        <v>46.241221132030603</v>
      </c>
      <c r="S50" s="23">
        <f t="shared" si="9"/>
        <v>43.125207025484031</v>
      </c>
      <c r="T50" s="23">
        <f t="shared" si="9"/>
        <v>60.694935191699386</v>
      </c>
      <c r="U50" s="23">
        <f t="shared" si="9"/>
        <v>23.738568317722567</v>
      </c>
      <c r="V50" s="23">
        <f t="shared" si="12"/>
        <v>-0.90717262598064963</v>
      </c>
      <c r="W50" s="23">
        <f t="shared" si="13"/>
        <v>9.4456952679075101</v>
      </c>
      <c r="X50" s="23">
        <f t="shared" si="14"/>
        <v>-7.6313685088285723</v>
      </c>
      <c r="Y50" s="23">
        <f t="shared" si="15"/>
        <v>0.56417453782475491</v>
      </c>
      <c r="Z50" s="23">
        <f t="shared" si="16"/>
        <v>5.4267754002667914</v>
      </c>
      <c r="AA50" s="23">
        <f t="shared" si="17"/>
        <v>-6.2766083209212553</v>
      </c>
      <c r="AB50" s="23">
        <f t="shared" si="18"/>
        <v>-0.30709454817119308</v>
      </c>
      <c r="AC50" s="60">
        <f t="shared" si="19"/>
        <v>5.4082253192711249</v>
      </c>
    </row>
    <row r="51" spans="1:29" s="2" customFormat="1" x14ac:dyDescent="0.15">
      <c r="A51" s="50"/>
      <c r="B51" s="19" t="s">
        <v>1059</v>
      </c>
      <c r="C51" s="23" t="s">
        <v>10</v>
      </c>
      <c r="D51" s="23">
        <f t="shared" si="11"/>
        <v>-12.334628077707094</v>
      </c>
      <c r="E51" s="23">
        <f t="shared" si="9"/>
        <v>28.958120643548028</v>
      </c>
      <c r="F51" s="23">
        <f t="shared" si="9"/>
        <v>7.5410700251413942</v>
      </c>
      <c r="G51" s="23">
        <f t="shared" si="9"/>
        <v>533.88403261091378</v>
      </c>
      <c r="H51" s="23">
        <f t="shared" si="9"/>
        <v>104.097508974692</v>
      </c>
      <c r="I51" s="23">
        <f t="shared" si="9"/>
        <v>-25.751121329368033</v>
      </c>
      <c r="J51" s="23">
        <f t="shared" si="9"/>
        <v>17.786807287090028</v>
      </c>
      <c r="K51" s="23">
        <f t="shared" si="9"/>
        <v>-13.635180160208265</v>
      </c>
      <c r="L51" s="23">
        <f t="shared" si="9"/>
        <v>-66.912530036917445</v>
      </c>
      <c r="M51" s="23">
        <f t="shared" si="9"/>
        <v>-70.993258080053081</v>
      </c>
      <c r="N51" s="23">
        <f t="shared" si="9"/>
        <v>0.17313700065066939</v>
      </c>
      <c r="O51" s="23">
        <f t="shared" si="9"/>
        <v>51.270747517146333</v>
      </c>
      <c r="P51" s="23">
        <f t="shared" si="9"/>
        <v>20.239059079185836</v>
      </c>
      <c r="Q51" s="23">
        <f t="shared" si="9"/>
        <v>56.696885126908569</v>
      </c>
      <c r="R51" s="23">
        <f t="shared" si="9"/>
        <v>84.145066381168107</v>
      </c>
      <c r="S51" s="23">
        <f t="shared" si="9"/>
        <v>-12.442536559425378</v>
      </c>
      <c r="T51" s="23">
        <f t="shared" si="9"/>
        <v>83.373181735646966</v>
      </c>
      <c r="U51" s="23">
        <f t="shared" si="9"/>
        <v>36.849497594111256</v>
      </c>
      <c r="V51" s="23">
        <f t="shared" si="12"/>
        <v>12.683621053676646</v>
      </c>
      <c r="W51" s="23">
        <f t="shared" si="13"/>
        <v>149.03723948627237</v>
      </c>
      <c r="X51" s="23">
        <f t="shared" si="14"/>
        <v>-4.7498789194475819</v>
      </c>
      <c r="Y51" s="23">
        <f t="shared" si="15"/>
        <v>-71.081480503460014</v>
      </c>
      <c r="Z51" s="23">
        <f t="shared" si="16"/>
        <v>42.51929021557018</v>
      </c>
      <c r="AA51" s="23">
        <f t="shared" si="17"/>
        <v>-25.848714754074422</v>
      </c>
      <c r="AB51" s="23">
        <f t="shared" si="18"/>
        <v>14.213185905478866</v>
      </c>
      <c r="AC51" s="60">
        <f t="shared" si="19"/>
        <v>10.12958707789349</v>
      </c>
    </row>
    <row r="52" spans="1:29" s="2" customFormat="1" x14ac:dyDescent="0.15">
      <c r="A52" s="50"/>
      <c r="B52" s="19" t="s">
        <v>1058</v>
      </c>
      <c r="C52" s="23" t="s">
        <v>10</v>
      </c>
      <c r="D52" s="23">
        <f t="shared" si="11"/>
        <v>66.60053928822046</v>
      </c>
      <c r="E52" s="23">
        <f t="shared" si="9"/>
        <v>11.367745671218032</v>
      </c>
      <c r="F52" s="23">
        <f t="shared" si="9"/>
        <v>-2.9576698234488674</v>
      </c>
      <c r="G52" s="23">
        <f t="shared" si="9"/>
        <v>56.874929786811151</v>
      </c>
      <c r="H52" s="23">
        <f t="shared" si="9"/>
        <v>387.98462657979968</v>
      </c>
      <c r="I52" s="23">
        <f t="shared" si="9"/>
        <v>-81.645793318007335</v>
      </c>
      <c r="J52" s="23">
        <f t="shared" si="9"/>
        <v>128.1424766117461</v>
      </c>
      <c r="K52" s="23">
        <f t="shared" si="9"/>
        <v>-43.20539512770322</v>
      </c>
      <c r="L52" s="23">
        <f t="shared" si="9"/>
        <v>18.923261458046056</v>
      </c>
      <c r="M52" s="23">
        <f t="shared" si="9"/>
        <v>133.30359776436418</v>
      </c>
      <c r="N52" s="23">
        <f t="shared" si="9"/>
        <v>1.7316005466339277</v>
      </c>
      <c r="O52" s="23">
        <f t="shared" si="9"/>
        <v>26.570568897983392</v>
      </c>
      <c r="P52" s="23">
        <f t="shared" si="9"/>
        <v>-25.7176559248134</v>
      </c>
      <c r="Q52" s="23">
        <f t="shared" si="9"/>
        <v>-13.056434277464035</v>
      </c>
      <c r="R52" s="23">
        <f t="shared" si="9"/>
        <v>143.15176738272655</v>
      </c>
      <c r="S52" s="23">
        <f t="shared" si="9"/>
        <v>220.38277839057184</v>
      </c>
      <c r="T52" s="23">
        <f t="shared" si="9"/>
        <v>53.764623326929126</v>
      </c>
      <c r="U52" s="23">
        <f t="shared" si="9"/>
        <v>38.024040508440493</v>
      </c>
      <c r="V52" s="23">
        <f t="shared" si="12"/>
        <v>13.688689877572941</v>
      </c>
      <c r="W52" s="23">
        <f t="shared" si="13"/>
        <v>11.548479112328195</v>
      </c>
      <c r="X52" s="23">
        <f t="shared" si="14"/>
        <v>-10.440828974527705</v>
      </c>
      <c r="Y52" s="23">
        <f t="shared" si="15"/>
        <v>-11.349986520168301</v>
      </c>
      <c r="Z52" s="23">
        <f t="shared" si="16"/>
        <v>6.3008102174612759</v>
      </c>
      <c r="AA52" s="23">
        <f t="shared" si="17"/>
        <v>14.009170103814412</v>
      </c>
      <c r="AB52" s="23">
        <f t="shared" si="18"/>
        <v>-19.754728856500776</v>
      </c>
      <c r="AC52" s="60">
        <f t="shared" si="19"/>
        <v>20.310894424227996</v>
      </c>
    </row>
    <row r="53" spans="1:29" s="2" customFormat="1" x14ac:dyDescent="0.15">
      <c r="A53" s="5"/>
      <c r="B53" s="19" t="s">
        <v>24</v>
      </c>
      <c r="C53" s="23" t="s">
        <v>10</v>
      </c>
      <c r="D53" s="23">
        <f t="shared" si="11"/>
        <v>-1.9833623221648509</v>
      </c>
      <c r="E53" s="23">
        <f t="shared" si="9"/>
        <v>-7.3840555055945174</v>
      </c>
      <c r="F53" s="23">
        <f t="shared" si="9"/>
        <v>47.988235234813288</v>
      </c>
      <c r="G53" s="23">
        <f t="shared" si="9"/>
        <v>-47.580322132645712</v>
      </c>
      <c r="H53" s="23">
        <f t="shared" si="9"/>
        <v>-23.350638495925125</v>
      </c>
      <c r="I53" s="23">
        <f t="shared" si="9"/>
        <v>131.18374516177752</v>
      </c>
      <c r="J53" s="23">
        <f t="shared" si="9"/>
        <v>23.270902742515716</v>
      </c>
      <c r="K53" s="23">
        <f t="shared" si="9"/>
        <v>11.022292683656929</v>
      </c>
      <c r="L53" s="23">
        <f t="shared" si="9"/>
        <v>-49.658117453861784</v>
      </c>
      <c r="M53" s="23">
        <f t="shared" si="9"/>
        <v>-58.643130884825609</v>
      </c>
      <c r="N53" s="23">
        <f t="shared" si="9"/>
        <v>1004.3649397192542</v>
      </c>
      <c r="O53" s="23">
        <f t="shared" si="9"/>
        <v>-78.688537007868803</v>
      </c>
      <c r="P53" s="23">
        <f t="shared" si="9"/>
        <v>80.017002690526397</v>
      </c>
      <c r="Q53" s="23">
        <f t="shared" si="9"/>
        <v>-34.151980014090753</v>
      </c>
      <c r="R53" s="23">
        <f t="shared" si="9"/>
        <v>47.823475818960873</v>
      </c>
      <c r="S53" s="23">
        <f t="shared" si="9"/>
        <v>4.3668115882951781</v>
      </c>
      <c r="T53" s="23">
        <f t="shared" si="9"/>
        <v>333.13583558609218</v>
      </c>
      <c r="U53" s="23">
        <f t="shared" si="9"/>
        <v>143.75427008441682</v>
      </c>
      <c r="V53" s="23">
        <f t="shared" si="12"/>
        <v>-29.243015815418914</v>
      </c>
      <c r="W53" s="23">
        <f t="shared" si="13"/>
        <v>-8.820476657726303</v>
      </c>
      <c r="X53" s="23">
        <f t="shared" si="14"/>
        <v>-5.7053459944429648</v>
      </c>
      <c r="Y53" s="23">
        <f t="shared" si="15"/>
        <v>-33.454841386738835</v>
      </c>
      <c r="Z53" s="23">
        <f t="shared" si="16"/>
        <v>17.248553901838875</v>
      </c>
      <c r="AA53" s="23">
        <f t="shared" si="17"/>
        <v>-8.2228765699625228</v>
      </c>
      <c r="AB53" s="23">
        <f t="shared" si="18"/>
        <v>1.6171062695084686</v>
      </c>
      <c r="AC53" s="60">
        <f t="shared" si="19"/>
        <v>7.8608904458513251</v>
      </c>
    </row>
    <row r="54" spans="1:29" s="2" customFormat="1" x14ac:dyDescent="0.15">
      <c r="A54" s="50"/>
      <c r="B54" s="19" t="s">
        <v>25</v>
      </c>
      <c r="C54" s="23" t="s">
        <v>10</v>
      </c>
      <c r="D54" s="23">
        <f t="shared" si="11"/>
        <v>29.903562752750162</v>
      </c>
      <c r="E54" s="23">
        <f t="shared" si="9"/>
        <v>42.076645109222454</v>
      </c>
      <c r="F54" s="23">
        <f t="shared" si="9"/>
        <v>12.348587470376287</v>
      </c>
      <c r="G54" s="23">
        <f t="shared" si="9"/>
        <v>15.525027246933945</v>
      </c>
      <c r="H54" s="23">
        <f t="shared" si="9"/>
        <v>9.9985782599721631</v>
      </c>
      <c r="I54" s="23">
        <f t="shared" si="9"/>
        <v>-9.7109995407586638</v>
      </c>
      <c r="J54" s="23">
        <f t="shared" si="9"/>
        <v>-0.6983854949189805</v>
      </c>
      <c r="K54" s="23">
        <f t="shared" si="9"/>
        <v>-5.0357417002542491</v>
      </c>
      <c r="L54" s="23">
        <f t="shared" si="9"/>
        <v>1.5326410191227353</v>
      </c>
      <c r="M54" s="23">
        <f t="shared" si="9"/>
        <v>-0.12371813726404923</v>
      </c>
      <c r="N54" s="23">
        <f t="shared" si="9"/>
        <v>-10.814045836686077</v>
      </c>
      <c r="O54" s="23">
        <f t="shared" si="9"/>
        <v>-13.329018239931486</v>
      </c>
      <c r="P54" s="23">
        <f t="shared" si="9"/>
        <v>-5.3386295846389373</v>
      </c>
      <c r="Q54" s="23">
        <f t="shared" si="9"/>
        <v>-16.022690204912053</v>
      </c>
      <c r="R54" s="23">
        <f t="shared" si="9"/>
        <v>9.8476164756743856</v>
      </c>
      <c r="S54" s="23">
        <f t="shared" si="9"/>
        <v>8.347044664833362</v>
      </c>
      <c r="T54" s="23">
        <f t="shared" si="9"/>
        <v>4.8018254320635805</v>
      </c>
      <c r="U54" s="23">
        <f t="shared" si="9"/>
        <v>10.000528617969337</v>
      </c>
      <c r="V54" s="23">
        <f t="shared" si="12"/>
        <v>1.458027555729501</v>
      </c>
      <c r="W54" s="23">
        <f t="shared" si="13"/>
        <v>-1.12141043337121</v>
      </c>
      <c r="X54" s="23">
        <f t="shared" si="14"/>
        <v>-4.5010372044367699</v>
      </c>
      <c r="Y54" s="23">
        <f t="shared" si="15"/>
        <v>-3.4317830128525912</v>
      </c>
      <c r="Z54" s="23">
        <f t="shared" si="16"/>
        <v>4.0840557453740018</v>
      </c>
      <c r="AA54" s="23">
        <f t="shared" si="17"/>
        <v>-6.513905129529391</v>
      </c>
      <c r="AB54" s="23">
        <f t="shared" si="18"/>
        <v>-9.2833286997102533</v>
      </c>
      <c r="AC54" s="60">
        <f t="shared" si="19"/>
        <v>1.7411260196867602</v>
      </c>
    </row>
    <row r="55" spans="1:29" s="2" customFormat="1" x14ac:dyDescent="0.15">
      <c r="A55" s="50"/>
      <c r="B55" s="19" t="s">
        <v>26</v>
      </c>
      <c r="C55" s="23" t="s">
        <v>10</v>
      </c>
      <c r="D55" s="23">
        <f t="shared" si="11"/>
        <v>9.8821494292756711</v>
      </c>
      <c r="E55" s="23">
        <f t="shared" ref="E55:U56" si="20">IF(D21=0,"--",((E21/D21)*100-100))</f>
        <v>0.2781374326813193</v>
      </c>
      <c r="F55" s="23">
        <f t="shared" si="20"/>
        <v>-23.029339080821501</v>
      </c>
      <c r="G55" s="23">
        <f t="shared" si="20"/>
        <v>14.323649154586079</v>
      </c>
      <c r="H55" s="23">
        <f t="shared" si="20"/>
        <v>46.983102276575465</v>
      </c>
      <c r="I55" s="23">
        <f t="shared" si="20"/>
        <v>-17.054291570241233</v>
      </c>
      <c r="J55" s="23">
        <f t="shared" si="20"/>
        <v>-8.6820034652140805</v>
      </c>
      <c r="K55" s="23">
        <f t="shared" si="20"/>
        <v>-27.449495523916454</v>
      </c>
      <c r="L55" s="23">
        <f t="shared" si="20"/>
        <v>22.597330970796577</v>
      </c>
      <c r="M55" s="23">
        <f t="shared" si="20"/>
        <v>-20.883868898289464</v>
      </c>
      <c r="N55" s="23">
        <f t="shared" si="20"/>
        <v>0.34651373098122917</v>
      </c>
      <c r="O55" s="23">
        <f t="shared" si="20"/>
        <v>-9.7162655902827026</v>
      </c>
      <c r="P55" s="23">
        <f t="shared" si="20"/>
        <v>6.2519007907615674</v>
      </c>
      <c r="Q55" s="23">
        <f t="shared" si="20"/>
        <v>-21.05494549763884</v>
      </c>
      <c r="R55" s="23">
        <f t="shared" si="20"/>
        <v>8.6060998024440494</v>
      </c>
      <c r="S55" s="23">
        <f t="shared" si="20"/>
        <v>40.336362717144482</v>
      </c>
      <c r="T55" s="23">
        <f t="shared" si="20"/>
        <v>4.9187752739998132</v>
      </c>
      <c r="U55" s="23">
        <f t="shared" si="20"/>
        <v>16.625611755449725</v>
      </c>
      <c r="V55" s="23">
        <f t="shared" si="12"/>
        <v>36.340336494773538</v>
      </c>
      <c r="W55" s="23">
        <f t="shared" si="13"/>
        <v>-1.922795389702145</v>
      </c>
      <c r="X55" s="23">
        <f t="shared" si="14"/>
        <v>-3.945518549343177</v>
      </c>
      <c r="Y55" s="23">
        <f t="shared" si="15"/>
        <v>-71.191650845969889</v>
      </c>
      <c r="Z55" s="23">
        <f t="shared" si="16"/>
        <v>49.750452303320429</v>
      </c>
      <c r="AA55" s="23">
        <f t="shared" si="17"/>
        <v>-43.489862322317272</v>
      </c>
      <c r="AB55" s="23">
        <f t="shared" si="18"/>
        <v>-15.944307924044594</v>
      </c>
      <c r="AC55" s="60">
        <f t="shared" si="19"/>
        <v>-4.7344403602402281</v>
      </c>
    </row>
    <row r="56" spans="1:29" s="2" customFormat="1" x14ac:dyDescent="0.15">
      <c r="A56" s="50"/>
      <c r="B56" s="19" t="s">
        <v>7</v>
      </c>
      <c r="C56" s="23" t="s">
        <v>10</v>
      </c>
      <c r="D56" s="23">
        <f t="shared" si="11"/>
        <v>28.517852113500766</v>
      </c>
      <c r="E56" s="23">
        <f t="shared" si="20"/>
        <v>39.603199959219069</v>
      </c>
      <c r="F56" s="23">
        <f t="shared" si="20"/>
        <v>10.844805861747361</v>
      </c>
      <c r="G56" s="23">
        <f t="shared" si="20"/>
        <v>15.489566982501785</v>
      </c>
      <c r="H56" s="23">
        <f t="shared" si="20"/>
        <v>11.079204778734834</v>
      </c>
      <c r="I56" s="23">
        <f t="shared" si="20"/>
        <v>-9.9949097661107515</v>
      </c>
      <c r="J56" s="23">
        <f t="shared" si="20"/>
        <v>-0.98284262948453716</v>
      </c>
      <c r="K56" s="23">
        <f t="shared" si="20"/>
        <v>-5.7722499266289304</v>
      </c>
      <c r="L56" s="23">
        <f t="shared" si="20"/>
        <v>2.0655827042867116</v>
      </c>
      <c r="M56" s="23">
        <f t="shared" si="20"/>
        <v>-0.75461274970345471</v>
      </c>
      <c r="N56" s="23">
        <f t="shared" si="20"/>
        <v>-10.543670547934042</v>
      </c>
      <c r="O56" s="23">
        <f t="shared" si="20"/>
        <v>-13.23084107901245</v>
      </c>
      <c r="P56" s="23">
        <f t="shared" si="20"/>
        <v>-5.0108969592174759</v>
      </c>
      <c r="Q56" s="23">
        <f t="shared" si="20"/>
        <v>-16.181853145490166</v>
      </c>
      <c r="R56" s="23">
        <f t="shared" si="20"/>
        <v>9.8106320635825881</v>
      </c>
      <c r="S56" s="23">
        <f t="shared" si="20"/>
        <v>9.2895438242410791</v>
      </c>
      <c r="T56" s="23">
        <f t="shared" si="20"/>
        <v>4.8062499629562723</v>
      </c>
      <c r="U56" s="23">
        <f t="shared" si="20"/>
        <v>10.251442653629425</v>
      </c>
      <c r="V56" s="23">
        <f t="shared" si="12"/>
        <v>2.8555168869619791</v>
      </c>
      <c r="W56" s="23">
        <f t="shared" si="13"/>
        <v>-1.163968435600566</v>
      </c>
      <c r="X56" s="23">
        <f t="shared" si="14"/>
        <v>-4.4717625703852519</v>
      </c>
      <c r="Y56" s="23">
        <f t="shared" si="15"/>
        <v>-7.0222525338610779</v>
      </c>
      <c r="Z56" s="23">
        <f t="shared" si="16"/>
        <v>4.8338028363264414</v>
      </c>
      <c r="AA56" s="23">
        <f t="shared" si="17"/>
        <v>-7.3810751871398281</v>
      </c>
      <c r="AB56" s="23">
        <f t="shared" si="18"/>
        <v>-9.3786411331631996</v>
      </c>
      <c r="AC56" s="60">
        <f t="shared" si="19"/>
        <v>1.5130049921072413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/>
    <row r="61" spans="1:29" ht="12.75" customHeight="1" x14ac:dyDescent="0.15">
      <c r="A61" s="1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B41:AC41"/>
    <mergeCell ref="A2:AC2"/>
    <mergeCell ref="A4:AC4"/>
    <mergeCell ref="B7:AC7"/>
    <mergeCell ref="B24:AC24"/>
  </mergeCells>
  <hyperlinks>
    <hyperlink ref="A61" location="NOTAS!A1" display="NOTAS" xr:uid="{00000000-0004-0000-0900-000000000000}"/>
    <hyperlink ref="A1" location="ÍNDICE!A1" display="INDICE" xr:uid="{00000000-0004-0000-0900-000001000000}"/>
  </hyperlinks>
  <pageMargins left="0.75" right="0.75" top="1" bottom="1" header="0" footer="0"/>
  <pageSetup orientation="portrait" verticalDpi="0"/>
  <headerFooter alignWithMargins="0"/>
  <ignoredErrors>
    <ignoredError sqref="C13:AB1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69"/>
  <sheetViews>
    <sheetView showGridLines="0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57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2" customFormat="1" x14ac:dyDescent="0.15">
      <c r="A4" s="83" t="s">
        <v>1082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s="2" customFormat="1" x14ac:dyDescent="0.15">
      <c r="A9" s="50"/>
      <c r="B9" s="19" t="s">
        <v>14</v>
      </c>
      <c r="C9" s="37">
        <v>3684.583228</v>
      </c>
      <c r="D9" s="37">
        <v>4608.8101690000003</v>
      </c>
      <c r="E9" s="37">
        <v>5966.7542240000002</v>
      </c>
      <c r="F9" s="37">
        <v>7108.7622279999996</v>
      </c>
      <c r="G9" s="37">
        <v>8024.5006960000001</v>
      </c>
      <c r="H9" s="37">
        <v>8740.5706260000006</v>
      </c>
      <c r="I9" s="37">
        <v>7932.1371589999999</v>
      </c>
      <c r="J9" s="37">
        <v>7607.718859999999</v>
      </c>
      <c r="K9" s="37">
        <v>7165.6860590000006</v>
      </c>
      <c r="L9" s="37">
        <v>6811.0886659999996</v>
      </c>
      <c r="M9" s="37">
        <v>6537.4895919999999</v>
      </c>
      <c r="N9" s="37">
        <v>6258.4334010000002</v>
      </c>
      <c r="O9" s="37">
        <v>5743.2865379999994</v>
      </c>
      <c r="P9" s="37">
        <v>5180.4767879999999</v>
      </c>
      <c r="Q9" s="37">
        <v>4039.9965459999999</v>
      </c>
      <c r="R9" s="37">
        <v>4876.8464530000001</v>
      </c>
      <c r="S9" s="37">
        <v>5587.5240330000006</v>
      </c>
      <c r="T9" s="37">
        <v>5329.9782220000006</v>
      </c>
      <c r="U9" s="37">
        <v>5580.4053240000003</v>
      </c>
      <c r="V9" s="37">
        <v>5463.5694739999999</v>
      </c>
      <c r="W9" s="37">
        <v>5095.727151000001</v>
      </c>
      <c r="X9" s="37">
        <v>4759.4139199999991</v>
      </c>
      <c r="Y9" s="37">
        <v>4573.0271000000002</v>
      </c>
      <c r="Z9" s="37">
        <v>5051.3023970000013</v>
      </c>
      <c r="AA9" s="37">
        <v>4399.8960259999958</v>
      </c>
      <c r="AB9" s="37">
        <v>3524.4640869999976</v>
      </c>
      <c r="AC9" s="37">
        <f>SUM(C9:AB9)</f>
        <v>149652.448967</v>
      </c>
    </row>
    <row r="10" spans="1:29" s="2" customFormat="1" x14ac:dyDescent="0.15">
      <c r="A10" s="50"/>
      <c r="B10" s="19" t="s">
        <v>15</v>
      </c>
      <c r="C10" s="37">
        <v>23.894351</v>
      </c>
      <c r="D10" s="37">
        <v>40.940059000000005</v>
      </c>
      <c r="E10" s="37">
        <v>49.679034000000001</v>
      </c>
      <c r="F10" s="37">
        <v>75.837468000000001</v>
      </c>
      <c r="G10" s="37">
        <v>97.573269999999994</v>
      </c>
      <c r="H10" s="37">
        <v>205.41026799999997</v>
      </c>
      <c r="I10" s="37">
        <v>235.197654</v>
      </c>
      <c r="J10" s="37">
        <v>388.66981100000004</v>
      </c>
      <c r="K10" s="37">
        <v>420.18694199999999</v>
      </c>
      <c r="L10" s="37">
        <v>634.39792800000009</v>
      </c>
      <c r="M10" s="37">
        <v>854.26385600000003</v>
      </c>
      <c r="N10" s="37">
        <v>872.30746099999999</v>
      </c>
      <c r="O10" s="37">
        <v>853.3198359999999</v>
      </c>
      <c r="P10" s="37">
        <v>1005.839611</v>
      </c>
      <c r="Q10" s="37">
        <v>968.75829399999998</v>
      </c>
      <c r="R10" s="37">
        <v>1399.035212</v>
      </c>
      <c r="S10" s="37">
        <v>1707.471869</v>
      </c>
      <c r="T10" s="37">
        <v>2221.1598640000002</v>
      </c>
      <c r="U10" s="37">
        <v>2469.4473159999998</v>
      </c>
      <c r="V10" s="37">
        <v>2691.633969</v>
      </c>
      <c r="W10" s="37">
        <v>3180.3327249999998</v>
      </c>
      <c r="X10" s="37">
        <v>3195.8115280000002</v>
      </c>
      <c r="Y10" s="37">
        <v>3621.2093429999977</v>
      </c>
      <c r="Z10" s="37">
        <v>4018.7175979999993</v>
      </c>
      <c r="AA10" s="37">
        <v>3908.0544169999998</v>
      </c>
      <c r="AB10" s="37">
        <v>3401.2319179999995</v>
      </c>
      <c r="AC10" s="37">
        <f t="shared" ref="AC10:AC22" si="0">SUM(C10:AB10)</f>
        <v>38540.381601999994</v>
      </c>
    </row>
    <row r="11" spans="1:29" s="2" customFormat="1" x14ac:dyDescent="0.15">
      <c r="A11" s="5"/>
      <c r="B11" s="19" t="s">
        <v>48</v>
      </c>
      <c r="C11" s="37">
        <v>25.696922000000004</v>
      </c>
      <c r="D11" s="37">
        <v>36.209108999999984</v>
      </c>
      <c r="E11" s="37">
        <v>40.439495999999998</v>
      </c>
      <c r="F11" s="37">
        <v>49.414877000000018</v>
      </c>
      <c r="G11" s="37">
        <v>79.353040000000021</v>
      </c>
      <c r="H11" s="37">
        <v>113.87981600000002</v>
      </c>
      <c r="I11" s="37">
        <v>134.65331999999995</v>
      </c>
      <c r="J11" s="37">
        <v>133.47530300000005</v>
      </c>
      <c r="K11" s="37">
        <v>114.84368600000003</v>
      </c>
      <c r="L11" s="37">
        <v>154.16863899999998</v>
      </c>
      <c r="M11" s="37">
        <v>170.229017</v>
      </c>
      <c r="N11" s="37">
        <v>172.11265299999994</v>
      </c>
      <c r="O11" s="37">
        <v>176.43505400000006</v>
      </c>
      <c r="P11" s="37">
        <v>157.75375199999996</v>
      </c>
      <c r="Q11" s="37">
        <v>121.55056499999998</v>
      </c>
      <c r="R11" s="37">
        <v>168.7330849999999</v>
      </c>
      <c r="S11" s="37">
        <v>191.66415599999999</v>
      </c>
      <c r="T11" s="37">
        <v>244.66576000000006</v>
      </c>
      <c r="U11" s="37">
        <v>267.31993599999993</v>
      </c>
      <c r="V11" s="37">
        <v>261.60175999999996</v>
      </c>
      <c r="W11" s="37">
        <v>258.98450899999995</v>
      </c>
      <c r="X11" s="37">
        <v>269.950558</v>
      </c>
      <c r="Y11" s="37">
        <v>248.99064400000003</v>
      </c>
      <c r="Z11" s="37">
        <v>284.15851000000021</v>
      </c>
      <c r="AA11" s="37">
        <v>276.57846200000006</v>
      </c>
      <c r="AB11" s="37">
        <v>205.540154</v>
      </c>
      <c r="AC11" s="37">
        <f t="shared" si="0"/>
        <v>4358.4027830000005</v>
      </c>
    </row>
    <row r="12" spans="1:29" s="2" customFormat="1" x14ac:dyDescent="0.15">
      <c r="A12" s="50"/>
      <c r="B12" s="19" t="s">
        <v>17</v>
      </c>
      <c r="C12" s="37">
        <v>49.845574999999997</v>
      </c>
      <c r="D12" s="37">
        <v>97.756017999999997</v>
      </c>
      <c r="E12" s="37">
        <v>103.06378800000002</v>
      </c>
      <c r="F12" s="37">
        <v>113.56453500000001</v>
      </c>
      <c r="G12" s="37">
        <v>125.871403</v>
      </c>
      <c r="H12" s="37">
        <v>189.59586000000002</v>
      </c>
      <c r="I12" s="37">
        <v>202.72010400000002</v>
      </c>
      <c r="J12" s="37">
        <v>266.03310700000003</v>
      </c>
      <c r="K12" s="37">
        <v>278.46494799999999</v>
      </c>
      <c r="L12" s="37">
        <v>367.298541</v>
      </c>
      <c r="M12" s="37">
        <v>468.40627900000004</v>
      </c>
      <c r="N12" s="37">
        <v>518.13115200000004</v>
      </c>
      <c r="O12" s="37">
        <v>555.11010900000008</v>
      </c>
      <c r="P12" s="37">
        <v>562.04284999999993</v>
      </c>
      <c r="Q12" s="37">
        <v>476.55433599999998</v>
      </c>
      <c r="R12" s="37">
        <v>529.10077199999989</v>
      </c>
      <c r="S12" s="37">
        <v>601.51754899999992</v>
      </c>
      <c r="T12" s="37">
        <v>584.87317199999995</v>
      </c>
      <c r="U12" s="37">
        <v>588.12703799999997</v>
      </c>
      <c r="V12" s="37">
        <v>473.67023600000005</v>
      </c>
      <c r="W12" s="37">
        <v>485.6151539999999</v>
      </c>
      <c r="X12" s="37">
        <v>500.36916100000002</v>
      </c>
      <c r="Y12" s="37">
        <v>533.34909800000003</v>
      </c>
      <c r="Z12" s="37">
        <v>562.68751399999974</v>
      </c>
      <c r="AA12" s="37">
        <v>438.33189299999981</v>
      </c>
      <c r="AB12" s="37">
        <v>377.96922800000027</v>
      </c>
      <c r="AC12" s="37">
        <f t="shared" si="0"/>
        <v>10050.069419999998</v>
      </c>
    </row>
    <row r="13" spans="1:29" s="2" customFormat="1" x14ac:dyDescent="0.15">
      <c r="A13" s="50"/>
      <c r="B13" s="19" t="s">
        <v>18</v>
      </c>
      <c r="C13" s="37">
        <f>SUM(C14:C19)</f>
        <v>8.7489299999999997</v>
      </c>
      <c r="D13" s="37">
        <f t="shared" ref="D13:AB13" si="1">SUM(D14:D19)</f>
        <v>18.636733999999997</v>
      </c>
      <c r="E13" s="37">
        <f t="shared" si="1"/>
        <v>20.541409999999999</v>
      </c>
      <c r="F13" s="37">
        <f t="shared" si="1"/>
        <v>22.894003000000001</v>
      </c>
      <c r="G13" s="37">
        <f t="shared" si="1"/>
        <v>23.040443</v>
      </c>
      <c r="H13" s="37">
        <f t="shared" si="1"/>
        <v>45.938450000000003</v>
      </c>
      <c r="I13" s="37">
        <f t="shared" si="1"/>
        <v>37.777676999999997</v>
      </c>
      <c r="J13" s="37">
        <f t="shared" si="1"/>
        <v>51.555025000000008</v>
      </c>
      <c r="K13" s="37">
        <f t="shared" si="1"/>
        <v>57.140700000000002</v>
      </c>
      <c r="L13" s="37">
        <f t="shared" si="1"/>
        <v>78.021929999999998</v>
      </c>
      <c r="M13" s="37">
        <f t="shared" si="1"/>
        <v>101.750405</v>
      </c>
      <c r="N13" s="37">
        <f t="shared" si="1"/>
        <v>97.176936000000012</v>
      </c>
      <c r="O13" s="37">
        <f t="shared" si="1"/>
        <v>112.48202999999999</v>
      </c>
      <c r="P13" s="37">
        <f t="shared" si="1"/>
        <v>148.78564399999999</v>
      </c>
      <c r="Q13" s="37">
        <f t="shared" si="1"/>
        <v>186.93575200000001</v>
      </c>
      <c r="R13" s="37">
        <f t="shared" si="1"/>
        <v>207.78025700000001</v>
      </c>
      <c r="S13" s="37">
        <f t="shared" si="1"/>
        <v>230.05555799999999</v>
      </c>
      <c r="T13" s="37">
        <f t="shared" si="1"/>
        <v>246.68267299999999</v>
      </c>
      <c r="U13" s="37">
        <f t="shared" si="1"/>
        <v>257.92213199999998</v>
      </c>
      <c r="V13" s="37">
        <f t="shared" si="1"/>
        <v>266.25910599999997</v>
      </c>
      <c r="W13" s="37">
        <f t="shared" si="1"/>
        <v>297.47332900000004</v>
      </c>
      <c r="X13" s="37">
        <f t="shared" si="1"/>
        <v>304.43410399999999</v>
      </c>
      <c r="Y13" s="37">
        <f t="shared" si="1"/>
        <v>306.45876200000004</v>
      </c>
      <c r="Z13" s="37">
        <f t="shared" si="1"/>
        <v>344.61708899999996</v>
      </c>
      <c r="AA13" s="37">
        <f t="shared" si="1"/>
        <v>296.70459199999999</v>
      </c>
      <c r="AB13" s="37">
        <f t="shared" si="1"/>
        <v>262.348772</v>
      </c>
      <c r="AC13" s="37">
        <f t="shared" si="0"/>
        <v>4032.1624429999997</v>
      </c>
    </row>
    <row r="14" spans="1:29" s="2" customFormat="1" x14ac:dyDescent="0.15">
      <c r="A14" s="50"/>
      <c r="B14" s="19" t="s">
        <v>19</v>
      </c>
      <c r="C14" s="37">
        <v>3.0402430000000003</v>
      </c>
      <c r="D14" s="37">
        <v>4.918679</v>
      </c>
      <c r="E14" s="37">
        <v>5.9205340000000009</v>
      </c>
      <c r="F14" s="37">
        <v>6.0260829999999999</v>
      </c>
      <c r="G14" s="37">
        <v>6.6124530000000004</v>
      </c>
      <c r="H14" s="37">
        <v>5.9903360000000001</v>
      </c>
      <c r="I14" s="37">
        <v>3.5278189999999996</v>
      </c>
      <c r="J14" s="37">
        <v>5.0740600000000002</v>
      </c>
      <c r="K14" s="37">
        <v>4.8927120000000004</v>
      </c>
      <c r="L14" s="37">
        <v>7.1705290000000002</v>
      </c>
      <c r="M14" s="37">
        <v>9.6891850000000002</v>
      </c>
      <c r="N14" s="37">
        <v>9.9585630000000016</v>
      </c>
      <c r="O14" s="37">
        <v>7.6431849999999999</v>
      </c>
      <c r="P14" s="37">
        <v>6.6534639999999996</v>
      </c>
      <c r="Q14" s="37">
        <v>5.4974090000000002</v>
      </c>
      <c r="R14" s="37">
        <v>3.4565939999999999</v>
      </c>
      <c r="S14" s="37">
        <v>3.399743</v>
      </c>
      <c r="T14" s="37">
        <v>2.5948709999999999</v>
      </c>
      <c r="U14" s="37">
        <v>2.5378469999999997</v>
      </c>
      <c r="V14" s="37">
        <v>6.505192000000001</v>
      </c>
      <c r="W14" s="37">
        <v>5.5694439999999998</v>
      </c>
      <c r="X14" s="37">
        <v>6.084302000000001</v>
      </c>
      <c r="Y14" s="37">
        <v>4.8572300000000013</v>
      </c>
      <c r="Z14" s="37">
        <v>6.6418169999999996</v>
      </c>
      <c r="AA14" s="37">
        <v>4.8399450000000002</v>
      </c>
      <c r="AB14" s="37">
        <v>3.3673039999999999</v>
      </c>
      <c r="AC14" s="37">
        <f t="shared" si="0"/>
        <v>142.46954300000002</v>
      </c>
    </row>
    <row r="15" spans="1:29" s="2" customFormat="1" x14ac:dyDescent="0.15">
      <c r="A15" s="5"/>
      <c r="B15" s="19" t="s">
        <v>20</v>
      </c>
      <c r="C15" s="37">
        <v>2.6494279999999999</v>
      </c>
      <c r="D15" s="37">
        <v>5.6128749999999989</v>
      </c>
      <c r="E15" s="37">
        <v>4.9944850000000001</v>
      </c>
      <c r="F15" s="37">
        <v>6.4657289999999996</v>
      </c>
      <c r="G15" s="37">
        <v>7.2147140000000007</v>
      </c>
      <c r="H15" s="37">
        <v>9.2621129999999994</v>
      </c>
      <c r="I15" s="37">
        <v>12.06748</v>
      </c>
      <c r="J15" s="37">
        <v>17.076478999999999</v>
      </c>
      <c r="K15" s="37">
        <v>18.773790999999999</v>
      </c>
      <c r="L15" s="37">
        <v>20.391383000000001</v>
      </c>
      <c r="M15" s="37">
        <v>22.554957999999999</v>
      </c>
      <c r="N15" s="37">
        <v>20.903979</v>
      </c>
      <c r="O15" s="37">
        <v>25.939861000000001</v>
      </c>
      <c r="P15" s="37">
        <v>35.606681999999999</v>
      </c>
      <c r="Q15" s="37">
        <v>43.103926000000001</v>
      </c>
      <c r="R15" s="37">
        <v>54.367260000000002</v>
      </c>
      <c r="S15" s="37">
        <v>52.582974999999998</v>
      </c>
      <c r="T15" s="37">
        <v>49.706004</v>
      </c>
      <c r="U15" s="37">
        <v>49.329536000000004</v>
      </c>
      <c r="V15" s="37">
        <v>53.352558999999999</v>
      </c>
      <c r="W15" s="37">
        <v>59.745690000000003</v>
      </c>
      <c r="X15" s="37">
        <v>60.713235999999995</v>
      </c>
      <c r="Y15" s="37">
        <v>57.689400000000006</v>
      </c>
      <c r="Z15" s="37">
        <v>67.773577999999986</v>
      </c>
      <c r="AA15" s="37">
        <v>75.269688000000002</v>
      </c>
      <c r="AB15" s="37">
        <v>67.731993000000003</v>
      </c>
      <c r="AC15" s="37">
        <f t="shared" si="0"/>
        <v>900.87980199999993</v>
      </c>
    </row>
    <row r="16" spans="1:29" s="2" customFormat="1" x14ac:dyDescent="0.15">
      <c r="A16" s="50"/>
      <c r="B16" s="19" t="s">
        <v>1059</v>
      </c>
      <c r="C16" s="37">
        <v>2.3843860000000001</v>
      </c>
      <c r="D16" s="37">
        <v>4.5879810000000001</v>
      </c>
      <c r="E16" s="37">
        <v>6.6783919999999997</v>
      </c>
      <c r="F16" s="37">
        <v>7.1052640000000009</v>
      </c>
      <c r="G16" s="37">
        <v>5.7750630000000003</v>
      </c>
      <c r="H16" s="37">
        <v>8.2212050000000012</v>
      </c>
      <c r="I16" s="37">
        <v>12.081733000000002</v>
      </c>
      <c r="J16" s="37">
        <v>16.671252000000003</v>
      </c>
      <c r="K16" s="37">
        <v>19.148119999999999</v>
      </c>
      <c r="L16" s="37">
        <v>31.189609999999998</v>
      </c>
      <c r="M16" s="37">
        <v>41.683250000000008</v>
      </c>
      <c r="N16" s="37">
        <v>38.358902</v>
      </c>
      <c r="O16" s="37">
        <v>35.954081000000002</v>
      </c>
      <c r="P16" s="37">
        <v>45.564350999999995</v>
      </c>
      <c r="Q16" s="37">
        <v>55.575671000000007</v>
      </c>
      <c r="R16" s="37">
        <v>56.445826999999994</v>
      </c>
      <c r="S16" s="37">
        <v>59.413595000000001</v>
      </c>
      <c r="T16" s="37">
        <v>55.218473000000003</v>
      </c>
      <c r="U16" s="37">
        <v>56.185672000000004</v>
      </c>
      <c r="V16" s="37">
        <v>51.323426999999995</v>
      </c>
      <c r="W16" s="37">
        <v>54.476348000000002</v>
      </c>
      <c r="X16" s="37">
        <v>59.074384000000002</v>
      </c>
      <c r="Y16" s="37">
        <v>60.332858999999999</v>
      </c>
      <c r="Z16" s="37">
        <v>61.876685999999999</v>
      </c>
      <c r="AA16" s="37">
        <v>39.154797999999992</v>
      </c>
      <c r="AB16" s="37">
        <v>26.821916000000002</v>
      </c>
      <c r="AC16" s="37">
        <f t="shared" si="0"/>
        <v>911.30324600000006</v>
      </c>
    </row>
    <row r="17" spans="1:29" s="2" customFormat="1" x14ac:dyDescent="0.15">
      <c r="A17" s="50"/>
      <c r="B17" s="19" t="s">
        <v>22</v>
      </c>
      <c r="C17" s="37">
        <v>0.43535499999999999</v>
      </c>
      <c r="D17" s="37">
        <v>2.434723</v>
      </c>
      <c r="E17" s="37">
        <v>2.1623299999999999</v>
      </c>
      <c r="F17" s="37">
        <v>2.7817210000000001</v>
      </c>
      <c r="G17" s="37">
        <v>2.2529439999999998</v>
      </c>
      <c r="H17" s="37">
        <v>4.2560570000000002</v>
      </c>
      <c r="I17" s="37">
        <v>7.0849800000000007</v>
      </c>
      <c r="J17" s="37">
        <v>7.6318320000000011</v>
      </c>
      <c r="K17" s="37">
        <v>7.7428650000000001</v>
      </c>
      <c r="L17" s="37">
        <v>13.810036999999999</v>
      </c>
      <c r="M17" s="37">
        <v>21.256803000000001</v>
      </c>
      <c r="N17" s="37">
        <v>21.802046000000004</v>
      </c>
      <c r="O17" s="37">
        <v>35.888881999999995</v>
      </c>
      <c r="P17" s="37">
        <v>53.148763000000002</v>
      </c>
      <c r="Q17" s="37">
        <v>73.520994999999999</v>
      </c>
      <c r="R17" s="37">
        <v>79.025326000000007</v>
      </c>
      <c r="S17" s="37">
        <v>104.723034</v>
      </c>
      <c r="T17" s="37">
        <v>128.30766299999999</v>
      </c>
      <c r="U17" s="37">
        <v>132.23900900000001</v>
      </c>
      <c r="V17" s="37">
        <v>130.57534699999999</v>
      </c>
      <c r="W17" s="37">
        <v>144.89951000000002</v>
      </c>
      <c r="X17" s="37">
        <v>139.01607800000002</v>
      </c>
      <c r="Y17" s="37">
        <v>145.14584600000001</v>
      </c>
      <c r="Z17" s="37">
        <v>159.20038299999996</v>
      </c>
      <c r="AA17" s="37">
        <v>140.89629500000001</v>
      </c>
      <c r="AB17" s="37">
        <v>129.30577099999999</v>
      </c>
      <c r="AC17" s="37">
        <f t="shared" si="0"/>
        <v>1689.5445950000001</v>
      </c>
    </row>
    <row r="18" spans="1:29" s="2" customFormat="1" x14ac:dyDescent="0.15">
      <c r="A18" s="50"/>
      <c r="B18" s="19" t="s">
        <v>1058</v>
      </c>
      <c r="C18" s="37">
        <v>3.3509999999999998E-3</v>
      </c>
      <c r="D18" s="37">
        <v>3.7060000000000003E-2</v>
      </c>
      <c r="E18" s="37">
        <v>5.2075999999999997E-2</v>
      </c>
      <c r="F18" s="37">
        <v>5.2808000000000001E-2</v>
      </c>
      <c r="G18" s="37">
        <v>0.45760600000000001</v>
      </c>
      <c r="H18" s="37">
        <v>0.43537599999999999</v>
      </c>
      <c r="I18" s="37">
        <v>0.95807100000000001</v>
      </c>
      <c r="J18" s="37">
        <v>4.2946780000000002</v>
      </c>
      <c r="K18" s="37">
        <v>5.6941040000000003</v>
      </c>
      <c r="L18" s="37">
        <v>4.6107469999999999</v>
      </c>
      <c r="M18" s="37">
        <v>5.6871539999999996</v>
      </c>
      <c r="N18" s="37">
        <v>5.7778740000000006</v>
      </c>
      <c r="O18" s="37">
        <v>6.5772259999999996</v>
      </c>
      <c r="P18" s="37">
        <v>7.1073120000000003</v>
      </c>
      <c r="Q18" s="37">
        <v>8.7837239999999994</v>
      </c>
      <c r="R18" s="37">
        <v>13.717992999999998</v>
      </c>
      <c r="S18" s="37">
        <v>9.4391599999999993</v>
      </c>
      <c r="T18" s="37">
        <v>10.710795000000001</v>
      </c>
      <c r="U18" s="37">
        <v>17.322808000000002</v>
      </c>
      <c r="V18" s="37">
        <v>24.330665</v>
      </c>
      <c r="W18" s="37">
        <v>32.566789999999997</v>
      </c>
      <c r="X18" s="37">
        <v>38.925033000000006</v>
      </c>
      <c r="Y18" s="37">
        <v>38.433427000000009</v>
      </c>
      <c r="Z18" s="37">
        <v>48.917593000000004</v>
      </c>
      <c r="AA18" s="37">
        <v>36.541813999999988</v>
      </c>
      <c r="AB18" s="37">
        <v>35.121787999999995</v>
      </c>
      <c r="AC18" s="37">
        <f t="shared" si="0"/>
        <v>356.55703299999999</v>
      </c>
    </row>
    <row r="19" spans="1:29" s="2" customFormat="1" x14ac:dyDescent="0.15">
      <c r="A19" s="5"/>
      <c r="B19" s="19" t="s">
        <v>24</v>
      </c>
      <c r="C19" s="37">
        <v>0.23616699999999999</v>
      </c>
      <c r="D19" s="37">
        <v>1.0454159999999999</v>
      </c>
      <c r="E19" s="37">
        <v>0.73359300000000005</v>
      </c>
      <c r="F19" s="37">
        <v>0.46239799999999998</v>
      </c>
      <c r="G19" s="37">
        <v>0.72766300000000006</v>
      </c>
      <c r="H19" s="37">
        <v>17.773363</v>
      </c>
      <c r="I19" s="37">
        <v>2.0575939999999999</v>
      </c>
      <c r="J19" s="37">
        <v>0.806724</v>
      </c>
      <c r="K19" s="37">
        <v>0.88910800000000001</v>
      </c>
      <c r="L19" s="37">
        <v>0.84962400000000005</v>
      </c>
      <c r="M19" s="37">
        <v>0.87905500000000003</v>
      </c>
      <c r="N19" s="37">
        <v>0.37557200000000002</v>
      </c>
      <c r="O19" s="37">
        <v>0.47879500000000003</v>
      </c>
      <c r="P19" s="37">
        <v>0.70507200000000003</v>
      </c>
      <c r="Q19" s="37">
        <v>0.45402700000000001</v>
      </c>
      <c r="R19" s="37">
        <v>0.76725699999999997</v>
      </c>
      <c r="S19" s="37">
        <v>0.49705099999999997</v>
      </c>
      <c r="T19" s="37">
        <v>0.14486700000000002</v>
      </c>
      <c r="U19" s="37">
        <v>0.30725999999999998</v>
      </c>
      <c r="V19" s="37">
        <v>0.17191600000000001</v>
      </c>
      <c r="W19" s="37">
        <v>0.21554699999999999</v>
      </c>
      <c r="X19" s="37">
        <v>0.62107100000000004</v>
      </c>
      <c r="Y19" s="37">
        <v>0</v>
      </c>
      <c r="Z19" s="37">
        <v>0.20703199999999999</v>
      </c>
      <c r="AA19" s="37">
        <v>2.052E-3</v>
      </c>
      <c r="AB19" s="37">
        <v>0</v>
      </c>
      <c r="AC19" s="37">
        <f t="shared" si="0"/>
        <v>31.408224000000008</v>
      </c>
    </row>
    <row r="20" spans="1:29" s="2" customFormat="1" x14ac:dyDescent="0.15">
      <c r="A20" s="50"/>
      <c r="B20" s="19" t="s">
        <v>25</v>
      </c>
      <c r="C20" s="37">
        <f>C9+C10+C11+C12</f>
        <v>3784.0200759999998</v>
      </c>
      <c r="D20" s="37">
        <f t="shared" ref="D20:AB20" si="2">D9+D10+D11+D12</f>
        <v>4783.7153550000003</v>
      </c>
      <c r="E20" s="37">
        <f t="shared" si="2"/>
        <v>6159.9365420000004</v>
      </c>
      <c r="F20" s="37">
        <f t="shared" si="2"/>
        <v>7347.5791079999999</v>
      </c>
      <c r="G20" s="37">
        <f t="shared" si="2"/>
        <v>8327.2984089999991</v>
      </c>
      <c r="H20" s="37">
        <f t="shared" si="2"/>
        <v>9249.4565700000003</v>
      </c>
      <c r="I20" s="37">
        <f t="shared" si="2"/>
        <v>8504.7082369999989</v>
      </c>
      <c r="J20" s="37">
        <f t="shared" si="2"/>
        <v>8395.8970809999992</v>
      </c>
      <c r="K20" s="37">
        <f t="shared" si="2"/>
        <v>7979.1816350000008</v>
      </c>
      <c r="L20" s="37">
        <f t="shared" si="2"/>
        <v>7966.9537739999996</v>
      </c>
      <c r="M20" s="37">
        <f t="shared" si="2"/>
        <v>8030.388743999999</v>
      </c>
      <c r="N20" s="37">
        <f t="shared" si="2"/>
        <v>7820.9846670000006</v>
      </c>
      <c r="O20" s="37">
        <f t="shared" si="2"/>
        <v>7328.1515369999997</v>
      </c>
      <c r="P20" s="37">
        <f t="shared" si="2"/>
        <v>6906.1130009999997</v>
      </c>
      <c r="Q20" s="37">
        <f t="shared" si="2"/>
        <v>5606.8597409999993</v>
      </c>
      <c r="R20" s="37">
        <f t="shared" si="2"/>
        <v>6973.7155219999995</v>
      </c>
      <c r="S20" s="37">
        <f t="shared" si="2"/>
        <v>8088.1776070000005</v>
      </c>
      <c r="T20" s="37">
        <f t="shared" si="2"/>
        <v>8380.6770180000003</v>
      </c>
      <c r="U20" s="37">
        <f t="shared" si="2"/>
        <v>8905.2996140000014</v>
      </c>
      <c r="V20" s="37">
        <f t="shared" si="2"/>
        <v>8890.4754389999998</v>
      </c>
      <c r="W20" s="37">
        <f t="shared" si="2"/>
        <v>9020.6595390000002</v>
      </c>
      <c r="X20" s="37">
        <f t="shared" si="2"/>
        <v>8725.5451670000002</v>
      </c>
      <c r="Y20" s="37">
        <f t="shared" si="2"/>
        <v>8976.5761849999981</v>
      </c>
      <c r="Z20" s="37">
        <f t="shared" si="2"/>
        <v>9916.8660189999991</v>
      </c>
      <c r="AA20" s="37">
        <f t="shared" si="2"/>
        <v>9022.8607979999961</v>
      </c>
      <c r="AB20" s="37">
        <f t="shared" si="2"/>
        <v>7509.2053869999972</v>
      </c>
      <c r="AC20" s="37">
        <f t="shared" si="0"/>
        <v>202601.30277199997</v>
      </c>
    </row>
    <row r="21" spans="1:29" s="2" customFormat="1" x14ac:dyDescent="0.15">
      <c r="A21" s="50"/>
      <c r="B21" s="19" t="s">
        <v>26</v>
      </c>
      <c r="C21" s="37">
        <f>C22-C20</f>
        <v>545.68325400000049</v>
      </c>
      <c r="D21" s="37">
        <f t="shared" ref="D21:AB21" si="3">D22-D20</f>
        <v>559.42865500000062</v>
      </c>
      <c r="E21" s="37">
        <f t="shared" si="3"/>
        <v>819.6151260000006</v>
      </c>
      <c r="F21" s="37">
        <f t="shared" si="3"/>
        <v>1016.7532579999988</v>
      </c>
      <c r="G21" s="37">
        <f t="shared" si="3"/>
        <v>1156.6472819999999</v>
      </c>
      <c r="H21" s="37">
        <f t="shared" si="3"/>
        <v>1523.9994369999986</v>
      </c>
      <c r="I21" s="37">
        <f t="shared" si="3"/>
        <v>1634.847092</v>
      </c>
      <c r="J21" s="37">
        <f t="shared" si="3"/>
        <v>1785.3107450000007</v>
      </c>
      <c r="K21" s="37">
        <f t="shared" si="3"/>
        <v>1913.6510760000001</v>
      </c>
      <c r="L21" s="37">
        <f t="shared" si="3"/>
        <v>1870.7978860000003</v>
      </c>
      <c r="M21" s="37">
        <f t="shared" si="3"/>
        <v>2115.2804080000014</v>
      </c>
      <c r="N21" s="37">
        <f t="shared" si="3"/>
        <v>2430.9588719999992</v>
      </c>
      <c r="O21" s="37">
        <f t="shared" si="3"/>
        <v>2607.4786930000009</v>
      </c>
      <c r="P21" s="37">
        <f t="shared" si="3"/>
        <v>2835.6803139999993</v>
      </c>
      <c r="Q21" s="37">
        <f t="shared" si="3"/>
        <v>2166.074004000001</v>
      </c>
      <c r="R21" s="37">
        <f t="shared" si="3"/>
        <v>2525.8525289999989</v>
      </c>
      <c r="S21" s="37">
        <f t="shared" si="3"/>
        <v>3033.0166600000002</v>
      </c>
      <c r="T21" s="37">
        <f t="shared" si="3"/>
        <v>2954.9676120000004</v>
      </c>
      <c r="U21" s="37">
        <f t="shared" si="3"/>
        <v>2851.9458339999983</v>
      </c>
      <c r="V21" s="37">
        <f t="shared" si="3"/>
        <v>3674.1321590000007</v>
      </c>
      <c r="W21" s="37">
        <f t="shared" si="3"/>
        <v>3828.4151779999993</v>
      </c>
      <c r="X21" s="37">
        <f t="shared" si="3"/>
        <v>3700.2889950000008</v>
      </c>
      <c r="Y21" s="37">
        <f t="shared" si="3"/>
        <v>2847.5690680000152</v>
      </c>
      <c r="Z21" s="37">
        <f t="shared" si="3"/>
        <v>3263.4457519999778</v>
      </c>
      <c r="AA21" s="37">
        <f t="shared" si="3"/>
        <v>2918.6020749999861</v>
      </c>
      <c r="AB21" s="37">
        <f t="shared" si="3"/>
        <v>2179.8973110000034</v>
      </c>
      <c r="AC21" s="37">
        <f t="shared" si="0"/>
        <v>58760.339274999991</v>
      </c>
    </row>
    <row r="22" spans="1:29" s="2" customFormat="1" x14ac:dyDescent="0.15">
      <c r="A22" s="50"/>
      <c r="B22" s="19" t="s">
        <v>7</v>
      </c>
      <c r="C22" s="37">
        <v>4329.7033300000003</v>
      </c>
      <c r="D22" s="37">
        <v>5343.1440100000009</v>
      </c>
      <c r="E22" s="37">
        <v>6979.551668000001</v>
      </c>
      <c r="F22" s="37">
        <v>8364.3323659999987</v>
      </c>
      <c r="G22" s="37">
        <v>9483.945690999999</v>
      </c>
      <c r="H22" s="37">
        <v>10773.456006999999</v>
      </c>
      <c r="I22" s="37">
        <v>10139.555328999999</v>
      </c>
      <c r="J22" s="37">
        <v>10181.207826</v>
      </c>
      <c r="K22" s="37">
        <v>9892.8327110000009</v>
      </c>
      <c r="L22" s="37">
        <v>9837.7516599999999</v>
      </c>
      <c r="M22" s="37">
        <v>10145.669152</v>
      </c>
      <c r="N22" s="37">
        <v>10251.943539</v>
      </c>
      <c r="O22" s="37">
        <v>9935.6302300000007</v>
      </c>
      <c r="P22" s="37">
        <v>9741.793314999999</v>
      </c>
      <c r="Q22" s="37">
        <v>7772.9337450000003</v>
      </c>
      <c r="R22" s="37">
        <v>9499.5680509999984</v>
      </c>
      <c r="S22" s="37">
        <v>11121.194267000001</v>
      </c>
      <c r="T22" s="37">
        <v>11335.644630000001</v>
      </c>
      <c r="U22" s="37">
        <v>11757.245448</v>
      </c>
      <c r="V22" s="37">
        <v>12564.607598000001</v>
      </c>
      <c r="W22" s="37">
        <v>12849.074717</v>
      </c>
      <c r="X22" s="37">
        <v>12425.834162000001</v>
      </c>
      <c r="Y22" s="37">
        <v>11824.145253000013</v>
      </c>
      <c r="Z22" s="37">
        <v>13180.311770999977</v>
      </c>
      <c r="AA22" s="37">
        <v>11941.462872999982</v>
      </c>
      <c r="AB22" s="37">
        <v>9689.1026980000006</v>
      </c>
      <c r="AC22" s="37">
        <f t="shared" si="0"/>
        <v>261361.642047</v>
      </c>
    </row>
    <row r="23" spans="1:29" s="2" customFormat="1" x14ac:dyDescent="0.1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9" s="2" customFormat="1" x14ac:dyDescent="0.15">
      <c r="A26" s="50"/>
      <c r="B26" s="19" t="s">
        <v>14</v>
      </c>
      <c r="C26" s="23">
        <f>C9/C$22*100</f>
        <v>85.100131514091515</v>
      </c>
      <c r="D26" s="23">
        <f t="shared" ref="D26:V37" si="4">D9/D$22*100</f>
        <v>86.256521635470563</v>
      </c>
      <c r="E26" s="23">
        <f t="shared" si="4"/>
        <v>85.489075915241145</v>
      </c>
      <c r="F26" s="23">
        <f t="shared" si="4"/>
        <v>84.988997530708616</v>
      </c>
      <c r="G26" s="23">
        <f t="shared" si="4"/>
        <v>84.611415516803604</v>
      </c>
      <c r="H26" s="23">
        <f t="shared" si="4"/>
        <v>81.130610458898786</v>
      </c>
      <c r="I26" s="23">
        <f t="shared" si="4"/>
        <v>78.229635340254092</v>
      </c>
      <c r="J26" s="23">
        <f t="shared" si="4"/>
        <v>74.723146703399777</v>
      </c>
      <c r="K26" s="23">
        <f t="shared" si="4"/>
        <v>72.433106556349202</v>
      </c>
      <c r="L26" s="23">
        <f t="shared" si="4"/>
        <v>69.234200063147355</v>
      </c>
      <c r="M26" s="23">
        <f t="shared" si="4"/>
        <v>64.43625840796588</v>
      </c>
      <c r="N26" s="23">
        <f t="shared" si="4"/>
        <v>61.046311630491715</v>
      </c>
      <c r="O26" s="23">
        <f t="shared" si="4"/>
        <v>57.804954542878541</v>
      </c>
      <c r="P26" s="23">
        <f t="shared" si="4"/>
        <v>53.177855662604976</v>
      </c>
      <c r="Q26" s="23">
        <f t="shared" si="4"/>
        <v>51.975183097357011</v>
      </c>
      <c r="R26" s="23">
        <f t="shared" si="4"/>
        <v>51.33756005344501</v>
      </c>
      <c r="S26" s="23">
        <f t="shared" si="4"/>
        <v>50.242122373312917</v>
      </c>
      <c r="T26" s="23">
        <f t="shared" si="4"/>
        <v>47.019630519239385</v>
      </c>
      <c r="U26" s="23">
        <f t="shared" si="4"/>
        <v>47.463543639375757</v>
      </c>
      <c r="V26" s="23">
        <f t="shared" si="4"/>
        <v>43.483805056273113</v>
      </c>
      <c r="W26" s="23">
        <f t="shared" ref="W26:AC26" si="5">W9/W$22*100</f>
        <v>39.658319865305842</v>
      </c>
      <c r="X26" s="23">
        <f t="shared" si="5"/>
        <v>38.302570740521993</v>
      </c>
      <c r="Y26" s="23">
        <f t="shared" si="5"/>
        <v>38.675329185758564</v>
      </c>
      <c r="Z26" s="23">
        <f t="shared" si="5"/>
        <v>38.324604795116798</v>
      </c>
      <c r="AA26" s="23">
        <f t="shared" si="5"/>
        <v>36.845536202673266</v>
      </c>
      <c r="AB26" s="23">
        <f t="shared" si="5"/>
        <v>36.375546806078425</v>
      </c>
      <c r="AC26" s="23">
        <f t="shared" si="5"/>
        <v>57.258765209352482</v>
      </c>
    </row>
    <row r="27" spans="1:29" s="2" customFormat="1" x14ac:dyDescent="0.15">
      <c r="A27" s="50"/>
      <c r="B27" s="19" t="s">
        <v>15</v>
      </c>
      <c r="C27" s="23">
        <f t="shared" ref="C27:R39" si="6">C10/C$22*100</f>
        <v>0.55187039801177329</v>
      </c>
      <c r="D27" s="23">
        <f t="shared" si="6"/>
        <v>0.76621664928698041</v>
      </c>
      <c r="E27" s="23">
        <f t="shared" si="6"/>
        <v>0.71177972974638914</v>
      </c>
      <c r="F27" s="23">
        <f t="shared" si="6"/>
        <v>0.90667688324139484</v>
      </c>
      <c r="G27" s="23">
        <f t="shared" si="6"/>
        <v>1.0288256932195881</v>
      </c>
      <c r="H27" s="23">
        <f t="shared" si="6"/>
        <v>1.9066330049200153</v>
      </c>
      <c r="I27" s="23">
        <f t="shared" si="6"/>
        <v>2.3196052131331095</v>
      </c>
      <c r="J27" s="23">
        <f t="shared" si="6"/>
        <v>3.8175216304635726</v>
      </c>
      <c r="K27" s="23">
        <f t="shared" si="6"/>
        <v>4.2473875205914213</v>
      </c>
      <c r="L27" s="23">
        <f t="shared" si="6"/>
        <v>6.4486068557660676</v>
      </c>
      <c r="M27" s="23">
        <f t="shared" si="6"/>
        <v>8.4199853474583328</v>
      </c>
      <c r="N27" s="23">
        <f t="shared" si="6"/>
        <v>8.5087033271457813</v>
      </c>
      <c r="O27" s="23">
        <f t="shared" si="6"/>
        <v>8.5884822225313417</v>
      </c>
      <c r="P27" s="23">
        <f t="shared" si="6"/>
        <v>10.324994366809763</v>
      </c>
      <c r="Q27" s="23">
        <f t="shared" si="6"/>
        <v>12.46322592963257</v>
      </c>
      <c r="R27" s="23">
        <f t="shared" si="6"/>
        <v>14.727356070181807</v>
      </c>
      <c r="S27" s="23">
        <f t="shared" si="4"/>
        <v>15.353313933797502</v>
      </c>
      <c r="T27" s="23">
        <f t="shared" si="4"/>
        <v>19.594473331685595</v>
      </c>
      <c r="U27" s="23">
        <f t="shared" si="4"/>
        <v>21.003621357756654</v>
      </c>
      <c r="V27" s="23">
        <f t="shared" ref="V27:AC39" si="7">V10/V$22*100</f>
        <v>21.422348035989973</v>
      </c>
      <c r="W27" s="23">
        <f t="shared" si="7"/>
        <v>24.751453276182236</v>
      </c>
      <c r="X27" s="23">
        <f t="shared" si="7"/>
        <v>25.719090455699579</v>
      </c>
      <c r="Y27" s="23">
        <f t="shared" si="7"/>
        <v>30.625548532408526</v>
      </c>
      <c r="Z27" s="23">
        <f t="shared" si="7"/>
        <v>30.490307572558301</v>
      </c>
      <c r="AA27" s="23">
        <f t="shared" si="7"/>
        <v>32.726764371861272</v>
      </c>
      <c r="AB27" s="23">
        <f t="shared" si="7"/>
        <v>35.103683220346845</v>
      </c>
      <c r="AC27" s="23">
        <f t="shared" si="7"/>
        <v>14.74599765296446</v>
      </c>
    </row>
    <row r="28" spans="1:29" s="2" customFormat="1" x14ac:dyDescent="0.15">
      <c r="A28" s="5"/>
      <c r="B28" s="19" t="s">
        <v>48</v>
      </c>
      <c r="C28" s="23">
        <f t="shared" si="6"/>
        <v>0.59350306571697609</v>
      </c>
      <c r="D28" s="23">
        <f t="shared" si="4"/>
        <v>0.67767421076865153</v>
      </c>
      <c r="E28" s="23">
        <f t="shared" si="4"/>
        <v>0.57939962226238495</v>
      </c>
      <c r="F28" s="23">
        <f t="shared" si="4"/>
        <v>0.59078088767569215</v>
      </c>
      <c r="G28" s="23">
        <f t="shared" si="4"/>
        <v>0.83670913547410808</v>
      </c>
      <c r="H28" s="23">
        <f t="shared" si="4"/>
        <v>1.0570407112258795</v>
      </c>
      <c r="I28" s="23">
        <f t="shared" si="4"/>
        <v>1.3280002488361584</v>
      </c>
      <c r="J28" s="23">
        <f t="shared" si="4"/>
        <v>1.3109967430302416</v>
      </c>
      <c r="K28" s="23">
        <f t="shared" si="4"/>
        <v>1.1608776712892706</v>
      </c>
      <c r="L28" s="23">
        <f t="shared" si="4"/>
        <v>1.5671125306694313</v>
      </c>
      <c r="M28" s="23">
        <f t="shared" si="4"/>
        <v>1.6778490846652832</v>
      </c>
      <c r="N28" s="23">
        <f t="shared" si="4"/>
        <v>1.6788295053055691</v>
      </c>
      <c r="O28" s="23">
        <f t="shared" si="4"/>
        <v>1.7757812027591937</v>
      </c>
      <c r="P28" s="23">
        <f t="shared" si="4"/>
        <v>1.6193502253542726</v>
      </c>
      <c r="Q28" s="23">
        <f t="shared" si="4"/>
        <v>1.5637668991864022</v>
      </c>
      <c r="R28" s="23">
        <f t="shared" si="4"/>
        <v>1.7762184985057057</v>
      </c>
      <c r="S28" s="23">
        <f t="shared" si="4"/>
        <v>1.7234134338317102</v>
      </c>
      <c r="T28" s="23">
        <f t="shared" si="4"/>
        <v>2.1583753547856239</v>
      </c>
      <c r="U28" s="23">
        <f t="shared" si="4"/>
        <v>2.2736612685539637</v>
      </c>
      <c r="V28" s="23">
        <f t="shared" si="7"/>
        <v>2.0820527657516417</v>
      </c>
      <c r="W28" s="23">
        <f t="shared" si="7"/>
        <v>2.0155887852169609</v>
      </c>
      <c r="X28" s="23">
        <f t="shared" si="7"/>
        <v>2.1724944537369404</v>
      </c>
      <c r="Y28" s="23">
        <f t="shared" si="7"/>
        <v>2.1057813370216025</v>
      </c>
      <c r="Z28" s="23">
        <f t="shared" si="7"/>
        <v>2.1559316269378459</v>
      </c>
      <c r="AA28" s="23">
        <f t="shared" si="7"/>
        <v>2.3161187615074579</v>
      </c>
      <c r="AB28" s="23">
        <f t="shared" si="7"/>
        <v>2.1213538591393721</v>
      </c>
      <c r="AC28" s="23">
        <f t="shared" si="7"/>
        <v>1.6675755282468878</v>
      </c>
    </row>
    <row r="29" spans="1:29" s="2" customFormat="1" x14ac:dyDescent="0.15">
      <c r="A29" s="50"/>
      <c r="B29" s="19" t="s">
        <v>17</v>
      </c>
      <c r="C29" s="23">
        <f t="shared" si="6"/>
        <v>1.1512468915508813</v>
      </c>
      <c r="D29" s="23">
        <f t="shared" si="4"/>
        <v>1.829559858709479</v>
      </c>
      <c r="E29" s="23">
        <f t="shared" si="4"/>
        <v>1.4766534141802989</v>
      </c>
      <c r="F29" s="23">
        <f t="shared" si="4"/>
        <v>1.3577238449015503</v>
      </c>
      <c r="G29" s="23">
        <f t="shared" si="4"/>
        <v>1.3272050167837681</v>
      </c>
      <c r="H29" s="23">
        <f t="shared" si="4"/>
        <v>1.7598425229268218</v>
      </c>
      <c r="I29" s="23">
        <f t="shared" si="4"/>
        <v>1.9992997466092337</v>
      </c>
      <c r="J29" s="23">
        <f t="shared" si="4"/>
        <v>2.6129817949558478</v>
      </c>
      <c r="K29" s="23">
        <f t="shared" si="4"/>
        <v>2.8148150902255762</v>
      </c>
      <c r="L29" s="23">
        <f t="shared" si="4"/>
        <v>3.7335618309356673</v>
      </c>
      <c r="M29" s="23">
        <f t="shared" si="4"/>
        <v>4.6168101086527535</v>
      </c>
      <c r="N29" s="23">
        <f t="shared" si="4"/>
        <v>5.0539797651923068</v>
      </c>
      <c r="O29" s="23">
        <f t="shared" si="4"/>
        <v>5.5870648982475268</v>
      </c>
      <c r="P29" s="23">
        <f t="shared" si="4"/>
        <v>5.7693982188535067</v>
      </c>
      <c r="Q29" s="23">
        <f t="shared" si="4"/>
        <v>6.1309455558726107</v>
      </c>
      <c r="R29" s="23">
        <f t="shared" si="4"/>
        <v>5.5697350569987512</v>
      </c>
      <c r="S29" s="23">
        <f t="shared" si="4"/>
        <v>5.4087495871274118</v>
      </c>
      <c r="T29" s="23">
        <f t="shared" si="4"/>
        <v>5.1595933984391316</v>
      </c>
      <c r="U29" s="23">
        <f t="shared" si="4"/>
        <v>5.0022519356355284</v>
      </c>
      <c r="V29" s="23">
        <f t="shared" si="7"/>
        <v>3.7698768728392089</v>
      </c>
      <c r="W29" s="23">
        <f t="shared" si="7"/>
        <v>3.7793783964654324</v>
      </c>
      <c r="X29" s="23">
        <f t="shared" si="7"/>
        <v>4.0268456385020919</v>
      </c>
      <c r="Y29" s="23">
        <f t="shared" si="7"/>
        <v>4.5106778256523796</v>
      </c>
      <c r="Z29" s="23">
        <f t="shared" si="7"/>
        <v>4.2691517755904282</v>
      </c>
      <c r="AA29" s="23">
        <f t="shared" si="7"/>
        <v>3.6706716560755872</v>
      </c>
      <c r="AB29" s="23">
        <f t="shared" si="7"/>
        <v>3.9009724613407153</v>
      </c>
      <c r="AC29" s="23">
        <f t="shared" si="7"/>
        <v>3.8452732930843463</v>
      </c>
    </row>
    <row r="30" spans="1:29" s="2" customFormat="1" x14ac:dyDescent="0.15">
      <c r="A30" s="50"/>
      <c r="B30" s="19" t="s">
        <v>18</v>
      </c>
      <c r="C30" s="23">
        <f t="shared" si="6"/>
        <v>0.2020676552912922</v>
      </c>
      <c r="D30" s="23">
        <f t="shared" si="4"/>
        <v>0.34879714948951923</v>
      </c>
      <c r="E30" s="23">
        <f t="shared" si="4"/>
        <v>0.29430844525700267</v>
      </c>
      <c r="F30" s="23">
        <f t="shared" si="4"/>
        <v>0.2737098670667531</v>
      </c>
      <c r="G30" s="23">
        <f t="shared" si="4"/>
        <v>0.24294153246643682</v>
      </c>
      <c r="H30" s="23">
        <f t="shared" si="4"/>
        <v>0.42640402457810866</v>
      </c>
      <c r="I30" s="23">
        <f t="shared" si="4"/>
        <v>0.37257725584821849</v>
      </c>
      <c r="J30" s="23">
        <f t="shared" si="4"/>
        <v>0.50637435048072277</v>
      </c>
      <c r="K30" s="23">
        <f t="shared" si="4"/>
        <v>0.57759694992582189</v>
      </c>
      <c r="L30" s="23">
        <f t="shared" si="4"/>
        <v>0.79308700500374285</v>
      </c>
      <c r="M30" s="23">
        <f t="shared" si="4"/>
        <v>1.0028949641033986</v>
      </c>
      <c r="N30" s="23">
        <f t="shared" si="4"/>
        <v>0.94788793588575404</v>
      </c>
      <c r="O30" s="23">
        <f t="shared" si="4"/>
        <v>1.1321076509104344</v>
      </c>
      <c r="P30" s="23">
        <f t="shared" si="4"/>
        <v>1.5272921441569305</v>
      </c>
      <c r="Q30" s="23">
        <f t="shared" si="4"/>
        <v>2.4049574862290299</v>
      </c>
      <c r="R30" s="23">
        <f t="shared" si="4"/>
        <v>2.1872600510307141</v>
      </c>
      <c r="S30" s="23">
        <f t="shared" si="4"/>
        <v>2.0686227798631798</v>
      </c>
      <c r="T30" s="23">
        <f t="shared" si="4"/>
        <v>2.1761680173631199</v>
      </c>
      <c r="U30" s="23">
        <f t="shared" si="4"/>
        <v>2.1937292467078211</v>
      </c>
      <c r="V30" s="23">
        <f t="shared" si="7"/>
        <v>2.1191199480227492</v>
      </c>
      <c r="W30" s="23">
        <f t="shared" si="7"/>
        <v>2.3151342454754911</v>
      </c>
      <c r="X30" s="23">
        <f t="shared" si="7"/>
        <v>2.4500093919730839</v>
      </c>
      <c r="Y30" s="23">
        <f t="shared" si="7"/>
        <v>2.5918047811722</v>
      </c>
      <c r="Z30" s="23">
        <f t="shared" si="7"/>
        <v>2.6146353363070274</v>
      </c>
      <c r="AA30" s="23">
        <f t="shared" si="7"/>
        <v>2.4846586649853282</v>
      </c>
      <c r="AB30" s="23">
        <f t="shared" si="7"/>
        <v>2.7076684000279339</v>
      </c>
      <c r="AC30" s="23">
        <f t="shared" si="7"/>
        <v>1.5427521848347228</v>
      </c>
    </row>
    <row r="31" spans="1:29" s="2" customFormat="1" x14ac:dyDescent="0.15">
      <c r="A31" s="50"/>
      <c r="B31" s="19" t="s">
        <v>19</v>
      </c>
      <c r="C31" s="23">
        <f t="shared" si="6"/>
        <v>7.0218275209170053E-2</v>
      </c>
      <c r="D31" s="23">
        <f t="shared" si="4"/>
        <v>9.2055894259904084E-2</v>
      </c>
      <c r="E31" s="23">
        <f t="shared" si="4"/>
        <v>8.4826852520407475E-2</v>
      </c>
      <c r="F31" s="23">
        <f t="shared" si="4"/>
        <v>7.2044996974239078E-2</v>
      </c>
      <c r="G31" s="23">
        <f t="shared" si="4"/>
        <v>6.9722594534414456E-2</v>
      </c>
      <c r="H31" s="23">
        <f t="shared" si="4"/>
        <v>5.5602733200078129E-2</v>
      </c>
      <c r="I31" s="23">
        <f t="shared" si="4"/>
        <v>3.4792640165492605E-2</v>
      </c>
      <c r="J31" s="23">
        <f t="shared" si="4"/>
        <v>4.983750539933237E-2</v>
      </c>
      <c r="K31" s="23">
        <f t="shared" si="4"/>
        <v>4.9457138748133428E-2</v>
      </c>
      <c r="L31" s="23">
        <f t="shared" si="4"/>
        <v>7.288788381551807E-2</v>
      </c>
      <c r="M31" s="23">
        <f t="shared" si="4"/>
        <v>9.5500699410151629E-2</v>
      </c>
      <c r="N31" s="23">
        <f t="shared" si="4"/>
        <v>9.713829345739243E-2</v>
      </c>
      <c r="O31" s="23">
        <f t="shared" si="4"/>
        <v>7.6927027506739243E-2</v>
      </c>
      <c r="P31" s="23">
        <f t="shared" si="4"/>
        <v>6.829814372837574E-2</v>
      </c>
      <c r="Q31" s="23">
        <f t="shared" si="4"/>
        <v>7.0725020698089072E-2</v>
      </c>
      <c r="R31" s="23">
        <f t="shared" si="4"/>
        <v>3.6386854448988676E-2</v>
      </c>
      <c r="S31" s="23">
        <f t="shared" si="4"/>
        <v>3.0569945262875965E-2</v>
      </c>
      <c r="T31" s="23">
        <f t="shared" si="4"/>
        <v>2.2891252193392022E-2</v>
      </c>
      <c r="U31" s="23">
        <f t="shared" si="4"/>
        <v>2.158538759120409E-2</v>
      </c>
      <c r="V31" s="23">
        <f t="shared" si="7"/>
        <v>5.1773936824222669E-2</v>
      </c>
      <c r="W31" s="23">
        <f t="shared" si="7"/>
        <v>4.3345097780708934E-2</v>
      </c>
      <c r="X31" s="23">
        <f t="shared" si="7"/>
        <v>4.8964938053065905E-2</v>
      </c>
      <c r="Y31" s="23">
        <f t="shared" si="7"/>
        <v>4.1078910112066054E-2</v>
      </c>
      <c r="Z31" s="23">
        <f t="shared" si="7"/>
        <v>5.0391956695695767E-2</v>
      </c>
      <c r="AA31" s="23">
        <f t="shared" si="7"/>
        <v>4.0530587009932138E-2</v>
      </c>
      <c r="AB31" s="23">
        <f t="shared" si="7"/>
        <v>3.4753517482016889E-2</v>
      </c>
      <c r="AC31" s="23">
        <f t="shared" si="7"/>
        <v>5.4510501955899127E-2</v>
      </c>
    </row>
    <row r="32" spans="1:29" s="2" customFormat="1" x14ac:dyDescent="0.15">
      <c r="A32" s="5"/>
      <c r="B32" s="19" t="s">
        <v>20</v>
      </c>
      <c r="C32" s="23">
        <f t="shared" si="6"/>
        <v>6.1191906190025257E-2</v>
      </c>
      <c r="D32" s="23">
        <f t="shared" si="4"/>
        <v>0.10504816994442187</v>
      </c>
      <c r="E32" s="23">
        <f t="shared" si="4"/>
        <v>7.1558822651873508E-2</v>
      </c>
      <c r="F32" s="23">
        <f t="shared" si="4"/>
        <v>7.7301196522060828E-2</v>
      </c>
      <c r="G32" s="23">
        <f t="shared" si="4"/>
        <v>7.6072915588778239E-2</v>
      </c>
      <c r="H32" s="23">
        <f t="shared" si="4"/>
        <v>8.5971604599136872E-2</v>
      </c>
      <c r="I32" s="23">
        <f t="shared" si="4"/>
        <v>0.11901389763598381</v>
      </c>
      <c r="J32" s="23">
        <f t="shared" si="4"/>
        <v>0.16772547316430744</v>
      </c>
      <c r="K32" s="23">
        <f t="shared" si="4"/>
        <v>0.18977164123199128</v>
      </c>
      <c r="L32" s="23">
        <f t="shared" si="4"/>
        <v>0.20727686268917264</v>
      </c>
      <c r="M32" s="23">
        <f t="shared" si="4"/>
        <v>0.22231119172217215</v>
      </c>
      <c r="N32" s="23">
        <f t="shared" si="4"/>
        <v>0.20390259583929612</v>
      </c>
      <c r="O32" s="23">
        <f t="shared" si="4"/>
        <v>0.2610791706164371</v>
      </c>
      <c r="P32" s="23">
        <f t="shared" si="4"/>
        <v>0.36550438762824444</v>
      </c>
      <c r="Q32" s="23">
        <f t="shared" si="4"/>
        <v>0.55453870332713096</v>
      </c>
      <c r="R32" s="23">
        <f t="shared" si="4"/>
        <v>0.57231296947524768</v>
      </c>
      <c r="S32" s="23">
        <f t="shared" si="4"/>
        <v>0.47281770048770605</v>
      </c>
      <c r="T32" s="23">
        <f t="shared" si="4"/>
        <v>0.43849296288322331</v>
      </c>
      <c r="U32" s="23">
        <f t="shared" si="4"/>
        <v>0.41956711900057636</v>
      </c>
      <c r="V32" s="23">
        <f t="shared" si="7"/>
        <v>0.42462574802966796</v>
      </c>
      <c r="W32" s="23">
        <f t="shared" si="7"/>
        <v>0.46498048548938176</v>
      </c>
      <c r="X32" s="23">
        <f t="shared" si="7"/>
        <v>0.48860491141648954</v>
      </c>
      <c r="Y32" s="23">
        <f t="shared" si="7"/>
        <v>0.48789488597802105</v>
      </c>
      <c r="Z32" s="23">
        <f t="shared" si="7"/>
        <v>0.5142031476760589</v>
      </c>
      <c r="AA32" s="23">
        <f t="shared" si="7"/>
        <v>0.63032217074666042</v>
      </c>
      <c r="AB32" s="23">
        <f t="shared" si="7"/>
        <v>0.69905330876491856</v>
      </c>
      <c r="AC32" s="23">
        <f t="shared" si="7"/>
        <v>0.34468707609282506</v>
      </c>
    </row>
    <row r="33" spans="1:29" s="2" customFormat="1" x14ac:dyDescent="0.15">
      <c r="A33" s="50"/>
      <c r="B33" s="19" t="s">
        <v>22</v>
      </c>
      <c r="C33" s="23">
        <f t="shared" si="6"/>
        <v>5.5070424420972978E-2</v>
      </c>
      <c r="D33" s="23">
        <f t="shared" si="4"/>
        <v>8.5866691809416515E-2</v>
      </c>
      <c r="E33" s="23">
        <f t="shared" si="4"/>
        <v>9.5685114426750859E-2</v>
      </c>
      <c r="F33" s="23">
        <f t="shared" si="4"/>
        <v>8.4947174372004164E-2</v>
      </c>
      <c r="G33" s="23">
        <f t="shared" si="4"/>
        <v>6.0893041653331849E-2</v>
      </c>
      <c r="H33" s="23">
        <f t="shared" si="4"/>
        <v>7.6309821051464957E-2</v>
      </c>
      <c r="I33" s="23">
        <f t="shared" si="4"/>
        <v>0.11915446593052466</v>
      </c>
      <c r="J33" s="23">
        <f t="shared" si="4"/>
        <v>0.16374532653607382</v>
      </c>
      <c r="K33" s="23">
        <f t="shared" si="4"/>
        <v>0.19355548162366978</v>
      </c>
      <c r="L33" s="23">
        <f t="shared" si="4"/>
        <v>0.31704002172382545</v>
      </c>
      <c r="M33" s="23">
        <f t="shared" si="4"/>
        <v>0.41084771615860399</v>
      </c>
      <c r="N33" s="23">
        <f t="shared" si="4"/>
        <v>0.3741622440084334</v>
      </c>
      <c r="O33" s="23">
        <f t="shared" si="4"/>
        <v>0.36187015989623844</v>
      </c>
      <c r="P33" s="23">
        <f t="shared" si="4"/>
        <v>0.46772036242897852</v>
      </c>
      <c r="Q33" s="23">
        <f t="shared" si="4"/>
        <v>0.71498963998952758</v>
      </c>
      <c r="R33" s="23">
        <f t="shared" si="4"/>
        <v>0.59419361698301709</v>
      </c>
      <c r="S33" s="23">
        <f t="shared" si="4"/>
        <v>0.53423754296153592</v>
      </c>
      <c r="T33" s="23">
        <f t="shared" si="4"/>
        <v>0.48712247783300527</v>
      </c>
      <c r="U33" s="23">
        <f t="shared" si="4"/>
        <v>0.47788125414663035</v>
      </c>
      <c r="V33" s="23">
        <f t="shared" si="7"/>
        <v>0.40847616290197164</v>
      </c>
      <c r="W33" s="23">
        <f t="shared" si="7"/>
        <v>0.42397098001091815</v>
      </c>
      <c r="X33" s="23">
        <f t="shared" si="7"/>
        <v>0.47541584114053298</v>
      </c>
      <c r="Y33" s="23">
        <f t="shared" si="7"/>
        <v>0.51025133495118724</v>
      </c>
      <c r="Z33" s="23">
        <f t="shared" si="7"/>
        <v>0.46946299203744463</v>
      </c>
      <c r="AA33" s="23">
        <f t="shared" si="7"/>
        <v>0.32788945890817284</v>
      </c>
      <c r="AB33" s="23">
        <f t="shared" si="7"/>
        <v>0.27682559299878728</v>
      </c>
      <c r="AC33" s="23">
        <f t="shared" si="7"/>
        <v>0.34867520683701653</v>
      </c>
    </row>
    <row r="34" spans="1:29" s="2" customFormat="1" x14ac:dyDescent="0.15">
      <c r="A34" s="50"/>
      <c r="B34" s="19" t="s">
        <v>1059</v>
      </c>
      <c r="C34" s="23">
        <f t="shared" si="6"/>
        <v>1.0055076914473028E-2</v>
      </c>
      <c r="D34" s="23">
        <f t="shared" si="4"/>
        <v>4.5567235235346004E-2</v>
      </c>
      <c r="E34" s="23">
        <f t="shared" si="4"/>
        <v>3.0980929762493156E-2</v>
      </c>
      <c r="F34" s="23">
        <f t="shared" si="4"/>
        <v>3.3256940043503776E-2</v>
      </c>
      <c r="G34" s="23">
        <f t="shared" si="4"/>
        <v>2.3755344804831401E-2</v>
      </c>
      <c r="H34" s="23">
        <f t="shared" si="4"/>
        <v>3.9505029743794828E-2</v>
      </c>
      <c r="I34" s="23">
        <f t="shared" si="4"/>
        <v>6.9874661857570311E-2</v>
      </c>
      <c r="J34" s="23">
        <f t="shared" si="4"/>
        <v>7.4959986383053734E-2</v>
      </c>
      <c r="K34" s="23">
        <f t="shared" si="4"/>
        <v>7.8267420729662016E-2</v>
      </c>
      <c r="L34" s="23">
        <f t="shared" si="4"/>
        <v>0.14037797941323515</v>
      </c>
      <c r="M34" s="23">
        <f t="shared" si="4"/>
        <v>0.2095160277901402</v>
      </c>
      <c r="N34" s="23">
        <f t="shared" si="4"/>
        <v>0.21266256409881312</v>
      </c>
      <c r="O34" s="23">
        <f t="shared" si="4"/>
        <v>0.36121394586159022</v>
      </c>
      <c r="P34" s="23">
        <f t="shared" si="4"/>
        <v>0.54557473435782911</v>
      </c>
      <c r="Q34" s="23">
        <f t="shared" si="4"/>
        <v>0.94585902069849681</v>
      </c>
      <c r="R34" s="23">
        <f t="shared" si="4"/>
        <v>0.83188336117747153</v>
      </c>
      <c r="S34" s="23">
        <f t="shared" si="4"/>
        <v>0.94165277114837753</v>
      </c>
      <c r="T34" s="23">
        <f t="shared" si="4"/>
        <v>1.1318956017766411</v>
      </c>
      <c r="U34" s="23">
        <f t="shared" si="4"/>
        <v>1.1247448187151261</v>
      </c>
      <c r="V34" s="23">
        <f t="shared" si="7"/>
        <v>1.0392313964566995</v>
      </c>
      <c r="W34" s="23">
        <f t="shared" si="7"/>
        <v>1.1277038478754455</v>
      </c>
      <c r="X34" s="23">
        <f t="shared" si="7"/>
        <v>1.1187665647842888</v>
      </c>
      <c r="Y34" s="23">
        <f t="shared" si="7"/>
        <v>1.2275377449644718</v>
      </c>
      <c r="Z34" s="23">
        <f t="shared" si="7"/>
        <v>1.2078650775946067</v>
      </c>
      <c r="AA34" s="23">
        <f t="shared" si="7"/>
        <v>1.1798914127897253</v>
      </c>
      <c r="AB34" s="23">
        <f t="shared" si="7"/>
        <v>1.3345484616102889</v>
      </c>
      <c r="AC34" s="23">
        <f t="shared" si="7"/>
        <v>0.64643938634888654</v>
      </c>
    </row>
    <row r="35" spans="1:29" s="2" customFormat="1" x14ac:dyDescent="0.15">
      <c r="A35" s="50"/>
      <c r="B35" s="19" t="s">
        <v>1058</v>
      </c>
      <c r="C35" s="23">
        <f t="shared" si="6"/>
        <v>7.739560299157956E-5</v>
      </c>
      <c r="D35" s="23">
        <f t="shared" si="4"/>
        <v>6.9359912311253615E-4</v>
      </c>
      <c r="E35" s="23">
        <f t="shared" si="4"/>
        <v>7.4612242271604868E-4</v>
      </c>
      <c r="F35" s="23">
        <f t="shared" si="4"/>
        <v>6.3134746073288705E-4</v>
      </c>
      <c r="G35" s="23">
        <f t="shared" si="4"/>
        <v>4.8250592623516955E-3</v>
      </c>
      <c r="H35" s="23">
        <f t="shared" si="4"/>
        <v>4.0411916075687934E-3</v>
      </c>
      <c r="I35" s="23">
        <f t="shared" si="4"/>
        <v>9.4488463143924534E-3</v>
      </c>
      <c r="J35" s="23">
        <f t="shared" si="4"/>
        <v>4.2182401866236105E-2</v>
      </c>
      <c r="K35" s="23">
        <f t="shared" si="4"/>
        <v>5.7557872111479592E-2</v>
      </c>
      <c r="L35" s="23">
        <f t="shared" si="4"/>
        <v>4.6867893796782426E-2</v>
      </c>
      <c r="M35" s="23">
        <f t="shared" si="4"/>
        <v>5.6054991689522028E-2</v>
      </c>
      <c r="N35" s="23">
        <f t="shared" si="4"/>
        <v>5.6358816043222071E-2</v>
      </c>
      <c r="O35" s="23">
        <f t="shared" si="4"/>
        <v>6.6198377432973354E-2</v>
      </c>
      <c r="P35" s="23">
        <f t="shared" si="4"/>
        <v>7.2956916351904766E-2</v>
      </c>
      <c r="Q35" s="23">
        <f t="shared" si="4"/>
        <v>0.11300397363672625</v>
      </c>
      <c r="R35" s="23">
        <f t="shared" si="4"/>
        <v>0.1444064922357805</v>
      </c>
      <c r="S35" s="23">
        <f t="shared" si="4"/>
        <v>8.4875416914610383E-2</v>
      </c>
      <c r="T35" s="23">
        <f t="shared" si="4"/>
        <v>9.4487745069686435E-2</v>
      </c>
      <c r="U35" s="23">
        <f t="shared" si="4"/>
        <v>0.14733730002163686</v>
      </c>
      <c r="V35" s="23">
        <f t="shared" si="7"/>
        <v>0.19364444778898537</v>
      </c>
      <c r="W35" s="23">
        <f t="shared" si="7"/>
        <v>0.25345630496577648</v>
      </c>
      <c r="X35" s="23">
        <f t="shared" si="7"/>
        <v>0.31325891278219686</v>
      </c>
      <c r="Y35" s="23">
        <f t="shared" si="7"/>
        <v>0.32504190516645343</v>
      </c>
      <c r="Z35" s="23">
        <f t="shared" si="7"/>
        <v>0.37114139521062844</v>
      </c>
      <c r="AA35" s="23">
        <f t="shared" si="7"/>
        <v>0.30600785170652889</v>
      </c>
      <c r="AB35" s="23">
        <f t="shared" si="7"/>
        <v>0.36248751917192229</v>
      </c>
      <c r="AC35" s="23">
        <f t="shared" si="7"/>
        <v>0.13642286228668599</v>
      </c>
    </row>
    <row r="36" spans="1:29" s="2" customFormat="1" x14ac:dyDescent="0.15">
      <c r="A36" s="5"/>
      <c r="B36" s="19" t="s">
        <v>24</v>
      </c>
      <c r="C36" s="23">
        <f t="shared" si="6"/>
        <v>5.4545769536593156E-3</v>
      </c>
      <c r="D36" s="23">
        <f t="shared" si="4"/>
        <v>1.9565559117318266E-2</v>
      </c>
      <c r="E36" s="23">
        <f t="shared" si="4"/>
        <v>1.0510603472761625E-2</v>
      </c>
      <c r="F36" s="23">
        <f t="shared" si="4"/>
        <v>5.5282116942123437E-3</v>
      </c>
      <c r="G36" s="23">
        <f t="shared" si="4"/>
        <v>7.6725766227292089E-3</v>
      </c>
      <c r="H36" s="23">
        <f t="shared" si="4"/>
        <v>0.16497364437606507</v>
      </c>
      <c r="I36" s="23">
        <f t="shared" si="4"/>
        <v>2.029274394425468E-2</v>
      </c>
      <c r="J36" s="23">
        <f t="shared" si="4"/>
        <v>7.9236571317191761E-3</v>
      </c>
      <c r="K36" s="23">
        <f t="shared" si="4"/>
        <v>8.9873954808857362E-3</v>
      </c>
      <c r="L36" s="23">
        <f t="shared" si="4"/>
        <v>8.636363565209167E-3</v>
      </c>
      <c r="M36" s="23">
        <f t="shared" si="4"/>
        <v>8.6643373328087817E-3</v>
      </c>
      <c r="N36" s="23">
        <f t="shared" si="4"/>
        <v>3.6634224385967916E-3</v>
      </c>
      <c r="O36" s="23">
        <f t="shared" si="4"/>
        <v>4.818969596456087E-3</v>
      </c>
      <c r="P36" s="23">
        <f t="shared" si="4"/>
        <v>7.2375996615978311E-3</v>
      </c>
      <c r="Q36" s="23">
        <f t="shared" si="4"/>
        <v>5.8411278790592601E-3</v>
      </c>
      <c r="R36" s="23">
        <f t="shared" si="4"/>
        <v>8.0767567102088666E-3</v>
      </c>
      <c r="S36" s="23">
        <f t="shared" si="4"/>
        <v>4.4694030880739399E-3</v>
      </c>
      <c r="T36" s="23">
        <f t="shared" si="4"/>
        <v>1.2779776071720414E-3</v>
      </c>
      <c r="U36" s="23">
        <f t="shared" si="4"/>
        <v>2.6133672326477402E-3</v>
      </c>
      <c r="V36" s="23">
        <f t="shared" si="7"/>
        <v>1.3682560212016897E-3</v>
      </c>
      <c r="W36" s="23">
        <f t="shared" si="7"/>
        <v>1.6775293532601224E-3</v>
      </c>
      <c r="X36" s="23">
        <f t="shared" si="7"/>
        <v>4.9982237965103789E-3</v>
      </c>
      <c r="Y36" s="23">
        <f t="shared" si="7"/>
        <v>0</v>
      </c>
      <c r="Z36" s="23">
        <f t="shared" si="7"/>
        <v>1.5707670925927779E-3</v>
      </c>
      <c r="AA36" s="23">
        <f t="shared" si="7"/>
        <v>1.7183824308825978E-5</v>
      </c>
      <c r="AB36" s="23">
        <f t="shared" si="7"/>
        <v>0</v>
      </c>
      <c r="AC36" s="23">
        <f t="shared" si="7"/>
        <v>1.201715131340962E-2</v>
      </c>
    </row>
    <row r="37" spans="1:29" s="2" customFormat="1" x14ac:dyDescent="0.15">
      <c r="A37" s="50"/>
      <c r="B37" s="19" t="s">
        <v>25</v>
      </c>
      <c r="C37" s="23">
        <f t="shared" si="6"/>
        <v>87.39675186937113</v>
      </c>
      <c r="D37" s="23">
        <f t="shared" si="4"/>
        <v>89.529972354235682</v>
      </c>
      <c r="E37" s="23">
        <f t="shared" si="4"/>
        <v>88.256908681430218</v>
      </c>
      <c r="F37" s="23">
        <f t="shared" si="4"/>
        <v>87.844179146527239</v>
      </c>
      <c r="G37" s="23">
        <f t="shared" si="4"/>
        <v>87.804155362281051</v>
      </c>
      <c r="H37" s="23">
        <f t="shared" si="4"/>
        <v>85.854126697971495</v>
      </c>
      <c r="I37" s="23">
        <f t="shared" si="4"/>
        <v>83.87654054883258</v>
      </c>
      <c r="J37" s="23">
        <f t="shared" ref="D37:U39" si="8">J20/J$22*100</f>
        <v>82.464646871849439</v>
      </c>
      <c r="K37" s="23">
        <f t="shared" si="8"/>
        <v>80.656186838455483</v>
      </c>
      <c r="L37" s="23">
        <f t="shared" si="8"/>
        <v>80.983481280518518</v>
      </c>
      <c r="M37" s="23">
        <f t="shared" si="8"/>
        <v>79.150902948742228</v>
      </c>
      <c r="N37" s="23">
        <f t="shared" si="8"/>
        <v>76.287824228135364</v>
      </c>
      <c r="O37" s="23">
        <f t="shared" si="8"/>
        <v>73.756282866416612</v>
      </c>
      <c r="P37" s="23">
        <f t="shared" si="8"/>
        <v>70.891598473622523</v>
      </c>
      <c r="Q37" s="23">
        <f t="shared" si="8"/>
        <v>72.133121482048594</v>
      </c>
      <c r="R37" s="23">
        <f t="shared" si="8"/>
        <v>73.410869679131281</v>
      </c>
      <c r="S37" s="23">
        <f t="shared" si="8"/>
        <v>72.72759932806953</v>
      </c>
      <c r="T37" s="23">
        <f t="shared" si="8"/>
        <v>73.932072604149724</v>
      </c>
      <c r="U37" s="23">
        <f t="shared" si="8"/>
        <v>75.743078201321921</v>
      </c>
      <c r="V37" s="23">
        <f t="shared" si="7"/>
        <v>70.758082730853928</v>
      </c>
      <c r="W37" s="23">
        <f t="shared" si="7"/>
        <v>70.204740323170469</v>
      </c>
      <c r="X37" s="23">
        <f t="shared" si="7"/>
        <v>70.221001288460613</v>
      </c>
      <c r="Y37" s="23">
        <f t="shared" si="7"/>
        <v>75.917336880841063</v>
      </c>
      <c r="Z37" s="23">
        <f t="shared" si="7"/>
        <v>75.239995770203365</v>
      </c>
      <c r="AA37" s="23">
        <f t="shared" si="7"/>
        <v>75.559090992117589</v>
      </c>
      <c r="AB37" s="23">
        <f t="shared" si="7"/>
        <v>77.50155634690536</v>
      </c>
      <c r="AC37" s="23">
        <f t="shared" si="7"/>
        <v>77.51761168364817</v>
      </c>
    </row>
    <row r="38" spans="1:29" s="2" customFormat="1" x14ac:dyDescent="0.15">
      <c r="A38" s="50"/>
      <c r="B38" s="19" t="s">
        <v>26</v>
      </c>
      <c r="C38" s="23">
        <f t="shared" si="6"/>
        <v>12.603248130628858</v>
      </c>
      <c r="D38" s="23">
        <f t="shared" si="8"/>
        <v>10.470027645764326</v>
      </c>
      <c r="E38" s="23">
        <f t="shared" si="8"/>
        <v>11.743091318569784</v>
      </c>
      <c r="F38" s="23">
        <f t="shared" si="8"/>
        <v>12.155820853472754</v>
      </c>
      <c r="G38" s="23">
        <f t="shared" si="8"/>
        <v>12.19584463771894</v>
      </c>
      <c r="H38" s="23">
        <f t="shared" si="8"/>
        <v>14.1458733020285</v>
      </c>
      <c r="I38" s="23">
        <f t="shared" si="8"/>
        <v>16.123459451167417</v>
      </c>
      <c r="J38" s="23">
        <f t="shared" si="8"/>
        <v>17.535353128150561</v>
      </c>
      <c r="K38" s="23">
        <f t="shared" si="8"/>
        <v>19.343813161544524</v>
      </c>
      <c r="L38" s="23">
        <f t="shared" si="8"/>
        <v>19.016518719481482</v>
      </c>
      <c r="M38" s="23">
        <f t="shared" si="8"/>
        <v>20.849097051257772</v>
      </c>
      <c r="N38" s="23">
        <f t="shared" si="8"/>
        <v>23.712175771864629</v>
      </c>
      <c r="O38" s="23">
        <f t="shared" si="8"/>
        <v>26.243717133583388</v>
      </c>
      <c r="P38" s="23">
        <f t="shared" si="8"/>
        <v>29.108401526377481</v>
      </c>
      <c r="Q38" s="23">
        <f t="shared" si="8"/>
        <v>27.86687851795141</v>
      </c>
      <c r="R38" s="23">
        <f t="shared" si="8"/>
        <v>26.589130320868726</v>
      </c>
      <c r="S38" s="23">
        <f t="shared" si="8"/>
        <v>27.272400671930463</v>
      </c>
      <c r="T38" s="23">
        <f t="shared" si="8"/>
        <v>26.067927395850273</v>
      </c>
      <c r="U38" s="23">
        <f t="shared" si="8"/>
        <v>24.256921798678079</v>
      </c>
      <c r="V38" s="23">
        <f t="shared" si="7"/>
        <v>29.241917269146068</v>
      </c>
      <c r="W38" s="23">
        <f t="shared" si="7"/>
        <v>29.795259676829534</v>
      </c>
      <c r="X38" s="23">
        <f t="shared" si="7"/>
        <v>29.778998711539383</v>
      </c>
      <c r="Y38" s="23">
        <f t="shared" si="7"/>
        <v>24.08266311915893</v>
      </c>
      <c r="Z38" s="23">
        <f t="shared" si="7"/>
        <v>24.760004229796635</v>
      </c>
      <c r="AA38" s="23">
        <f t="shared" si="7"/>
        <v>24.440909007882407</v>
      </c>
      <c r="AB38" s="23">
        <f t="shared" si="7"/>
        <v>22.498443653094647</v>
      </c>
      <c r="AC38" s="23">
        <f t="shared" si="7"/>
        <v>22.48238831635182</v>
      </c>
    </row>
    <row r="39" spans="1:29" s="2" customFormat="1" x14ac:dyDescent="0.15">
      <c r="A39" s="50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7"/>
        <v>100</v>
      </c>
      <c r="W39" s="23">
        <f t="shared" si="7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2" customFormat="1" x14ac:dyDescent="0.1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2" customFormat="1" x14ac:dyDescent="0.15">
      <c r="A41" s="5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2" customFormat="1" x14ac:dyDescent="0.15">
      <c r="A42" s="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9" s="2" customFormat="1" x14ac:dyDescent="0.15">
      <c r="A43" s="50"/>
      <c r="B43" s="19" t="s">
        <v>14</v>
      </c>
      <c r="C43" s="23" t="s">
        <v>10</v>
      </c>
      <c r="D43" s="23">
        <f>IF(C9=0,"--",((D9/C9)*100-100))</f>
        <v>25.08362232060837</v>
      </c>
      <c r="E43" s="23">
        <f t="shared" ref="E43:W54" si="9">IF(D9=0,"--",((E9/D9)*100-100))</f>
        <v>29.464091711432786</v>
      </c>
      <c r="F43" s="23">
        <f t="shared" si="9"/>
        <v>19.139518088519793</v>
      </c>
      <c r="G43" s="23">
        <f t="shared" si="9"/>
        <v>12.881827224338565</v>
      </c>
      <c r="H43" s="23">
        <f t="shared" si="9"/>
        <v>8.9235449921132499</v>
      </c>
      <c r="I43" s="23">
        <f t="shared" si="9"/>
        <v>-9.2492069636186898</v>
      </c>
      <c r="J43" s="23">
        <f t="shared" si="9"/>
        <v>-4.0899229614544339</v>
      </c>
      <c r="K43" s="23">
        <f t="shared" si="9"/>
        <v>-5.8103198755690926</v>
      </c>
      <c r="L43" s="23">
        <f t="shared" si="9"/>
        <v>-4.9485477047188198</v>
      </c>
      <c r="M43" s="23">
        <f t="shared" si="9"/>
        <v>-4.016965384194279</v>
      </c>
      <c r="N43" s="23">
        <f t="shared" si="9"/>
        <v>-4.2685527383704596</v>
      </c>
      <c r="O43" s="23">
        <f t="shared" si="9"/>
        <v>-8.2312430282902511</v>
      </c>
      <c r="P43" s="23">
        <f t="shared" si="9"/>
        <v>-9.7994370692845223</v>
      </c>
      <c r="Q43" s="23">
        <f t="shared" si="9"/>
        <v>-22.014966742864203</v>
      </c>
      <c r="R43" s="23">
        <f t="shared" si="9"/>
        <v>20.714124318461728</v>
      </c>
      <c r="S43" s="23">
        <f t="shared" si="9"/>
        <v>14.572482173656013</v>
      </c>
      <c r="T43" s="23">
        <f t="shared" si="9"/>
        <v>-4.6093011766737959</v>
      </c>
      <c r="U43" s="23">
        <f t="shared" si="9"/>
        <v>4.6984638880199725</v>
      </c>
      <c r="V43" s="23">
        <f t="shared" si="9"/>
        <v>-2.0936803550365255</v>
      </c>
      <c r="W43" s="23">
        <f t="shared" si="9"/>
        <v>-6.732637422302119</v>
      </c>
      <c r="X43" s="23">
        <f t="shared" ref="X43:AB43" si="10">IF(W9=0,"--",((X9/W9)*100-100))</f>
        <v>-6.5999065694481374</v>
      </c>
      <c r="Y43" s="23">
        <f t="shared" si="10"/>
        <v>-3.9161716785498442</v>
      </c>
      <c r="Z43" s="23">
        <f t="shared" si="10"/>
        <v>10.458614973001161</v>
      </c>
      <c r="AA43" s="23">
        <f t="shared" si="10"/>
        <v>-12.89581022484181</v>
      </c>
      <c r="AB43" s="23">
        <f t="shared" si="10"/>
        <v>-19.896650598715738</v>
      </c>
      <c r="AC43" s="60">
        <f>POWER(AB9/C9,1/26)*100-100</f>
        <v>-0.17073495485053058</v>
      </c>
    </row>
    <row r="44" spans="1:29" s="2" customFormat="1" x14ac:dyDescent="0.15">
      <c r="A44" s="50"/>
      <c r="B44" s="19" t="s">
        <v>15</v>
      </c>
      <c r="C44" s="23" t="s">
        <v>10</v>
      </c>
      <c r="D44" s="23">
        <f t="shared" ref="D44:S56" si="11">IF(C10=0,"--",((D10/C10)*100-100))</f>
        <v>71.337815368996672</v>
      </c>
      <c r="E44" s="23">
        <f t="shared" si="11"/>
        <v>21.345780180727132</v>
      </c>
      <c r="F44" s="23">
        <f t="shared" si="11"/>
        <v>52.654876501825697</v>
      </c>
      <c r="G44" s="23">
        <f t="shared" si="11"/>
        <v>28.661033356229638</v>
      </c>
      <c r="H44" s="23">
        <f t="shared" si="11"/>
        <v>110.51899562246911</v>
      </c>
      <c r="I44" s="23">
        <f t="shared" si="11"/>
        <v>14.501410416347852</v>
      </c>
      <c r="J44" s="23">
        <f t="shared" si="11"/>
        <v>65.252418291553226</v>
      </c>
      <c r="K44" s="23">
        <f t="shared" si="11"/>
        <v>8.1089732487610036</v>
      </c>
      <c r="L44" s="23">
        <f t="shared" si="11"/>
        <v>50.979924549868599</v>
      </c>
      <c r="M44" s="23">
        <f t="shared" si="11"/>
        <v>34.657415842001285</v>
      </c>
      <c r="N44" s="23">
        <f t="shared" si="11"/>
        <v>2.1121817191806826</v>
      </c>
      <c r="O44" s="23">
        <f t="shared" si="11"/>
        <v>-2.1767124378636993</v>
      </c>
      <c r="P44" s="23">
        <f t="shared" si="11"/>
        <v>17.87369384437936</v>
      </c>
      <c r="Q44" s="23">
        <f t="shared" si="11"/>
        <v>-3.6866033704055354</v>
      </c>
      <c r="R44" s="23">
        <f t="shared" si="11"/>
        <v>44.41530159431079</v>
      </c>
      <c r="S44" s="23">
        <f t="shared" si="11"/>
        <v>22.046382703911533</v>
      </c>
      <c r="T44" s="23">
        <f t="shared" si="9"/>
        <v>30.084712042772765</v>
      </c>
      <c r="U44" s="23">
        <f t="shared" si="9"/>
        <v>11.178279241588143</v>
      </c>
      <c r="V44" s="23">
        <f t="shared" si="9"/>
        <v>8.9974243046374198</v>
      </c>
      <c r="W44" s="23">
        <f t="shared" ref="W44:W56" si="12">IF(V10=0,"--",((W10/V10)*100-100))</f>
        <v>18.156211491919976</v>
      </c>
      <c r="X44" s="23">
        <f t="shared" ref="X44:X56" si="13">IF(W10=0,"--",((X10/W10)*100-100))</f>
        <v>0.4867038872481686</v>
      </c>
      <c r="Y44" s="23">
        <f t="shared" ref="Y44:Y56" si="14">IF(X10=0,"--",((Y10/X10)*100-100))</f>
        <v>13.311104590270361</v>
      </c>
      <c r="Z44" s="23">
        <f t="shared" ref="Z44:Z56" si="15">IF(Y10=0,"--",((Z10/Y10)*100-100))</f>
        <v>10.977223831823139</v>
      </c>
      <c r="AA44" s="23">
        <f t="shared" ref="AA44:AA56" si="16">IF(Z10=0,"--",((AA10/Z10)*100-100))</f>
        <v>-2.7536938911824222</v>
      </c>
      <c r="AB44" s="23">
        <f t="shared" ref="AB44:AB56" si="17">IF(AA10=0,"--",((AB10/AA10)*100-100))</f>
        <v>-12.968665349062874</v>
      </c>
      <c r="AC44" s="60">
        <f t="shared" ref="AC44:AC56" si="18">POWER(AB10/C10,1/26)*100-100</f>
        <v>21.009873783221906</v>
      </c>
    </row>
    <row r="45" spans="1:29" s="2" customFormat="1" x14ac:dyDescent="0.15">
      <c r="A45" s="5"/>
      <c r="B45" s="19" t="s">
        <v>48</v>
      </c>
      <c r="C45" s="23" t="s">
        <v>10</v>
      </c>
      <c r="D45" s="23">
        <f t="shared" si="11"/>
        <v>40.908350813377496</v>
      </c>
      <c r="E45" s="23">
        <f t="shared" si="9"/>
        <v>11.683212088980198</v>
      </c>
      <c r="F45" s="23">
        <f t="shared" si="9"/>
        <v>22.194591643773265</v>
      </c>
      <c r="G45" s="23">
        <f t="shared" si="9"/>
        <v>60.585323322771785</v>
      </c>
      <c r="H45" s="23">
        <f t="shared" si="9"/>
        <v>43.510338104249058</v>
      </c>
      <c r="I45" s="23">
        <f t="shared" si="9"/>
        <v>18.2416030598433</v>
      </c>
      <c r="J45" s="23">
        <f t="shared" si="9"/>
        <v>-0.87485180461936807</v>
      </c>
      <c r="K45" s="23">
        <f t="shared" si="9"/>
        <v>-13.958849750653883</v>
      </c>
      <c r="L45" s="23">
        <f t="shared" si="9"/>
        <v>34.24215502800908</v>
      </c>
      <c r="M45" s="23">
        <f t="shared" si="9"/>
        <v>10.417409211220985</v>
      </c>
      <c r="N45" s="23">
        <f t="shared" si="9"/>
        <v>1.106530504138405</v>
      </c>
      <c r="O45" s="23">
        <f t="shared" si="9"/>
        <v>2.5113789861807163</v>
      </c>
      <c r="P45" s="23">
        <f t="shared" si="9"/>
        <v>-10.588203180984706</v>
      </c>
      <c r="Q45" s="23">
        <f t="shared" si="9"/>
        <v>-22.949176511503822</v>
      </c>
      <c r="R45" s="23">
        <f t="shared" si="9"/>
        <v>38.817195131918908</v>
      </c>
      <c r="S45" s="23">
        <f t="shared" si="9"/>
        <v>13.590145050687653</v>
      </c>
      <c r="T45" s="23">
        <f t="shared" si="9"/>
        <v>27.653373017748862</v>
      </c>
      <c r="U45" s="23">
        <f t="shared" si="9"/>
        <v>9.2592343121489051</v>
      </c>
      <c r="V45" s="23">
        <f t="shared" si="9"/>
        <v>-2.139075777722752</v>
      </c>
      <c r="W45" s="23">
        <f t="shared" si="12"/>
        <v>-1.000471480008386</v>
      </c>
      <c r="X45" s="23">
        <f t="shared" si="13"/>
        <v>4.2342490067620417</v>
      </c>
      <c r="Y45" s="23">
        <f t="shared" si="14"/>
        <v>-7.7643529079128513</v>
      </c>
      <c r="Z45" s="23">
        <f t="shared" si="15"/>
        <v>14.124171669679342</v>
      </c>
      <c r="AA45" s="23">
        <f t="shared" si="16"/>
        <v>-2.6675421404765132</v>
      </c>
      <c r="AB45" s="23">
        <f t="shared" si="17"/>
        <v>-25.684685454646882</v>
      </c>
      <c r="AC45" s="60">
        <f t="shared" si="18"/>
        <v>8.3256660785821595</v>
      </c>
    </row>
    <row r="46" spans="1:29" s="2" customFormat="1" x14ac:dyDescent="0.15">
      <c r="A46" s="50"/>
      <c r="B46" s="19" t="s">
        <v>17</v>
      </c>
      <c r="C46" s="23" t="s">
        <v>10</v>
      </c>
      <c r="D46" s="23">
        <f t="shared" si="11"/>
        <v>96.117745657463075</v>
      </c>
      <c r="E46" s="23">
        <f t="shared" si="9"/>
        <v>5.429609458928681</v>
      </c>
      <c r="F46" s="23">
        <f t="shared" si="9"/>
        <v>10.188590196199641</v>
      </c>
      <c r="G46" s="23">
        <f t="shared" si="9"/>
        <v>10.836893753846638</v>
      </c>
      <c r="H46" s="23">
        <f t="shared" si="9"/>
        <v>50.626635980215468</v>
      </c>
      <c r="I46" s="23">
        <f t="shared" si="9"/>
        <v>6.9222207700104832</v>
      </c>
      <c r="J46" s="23">
        <f t="shared" si="9"/>
        <v>31.231733681431024</v>
      </c>
      <c r="K46" s="23">
        <f t="shared" si="9"/>
        <v>4.6730428179376844</v>
      </c>
      <c r="L46" s="23">
        <f t="shared" si="9"/>
        <v>31.901175942618096</v>
      </c>
      <c r="M46" s="23">
        <f t="shared" si="9"/>
        <v>27.527399843387897</v>
      </c>
      <c r="N46" s="23">
        <f t="shared" si="9"/>
        <v>10.615757138473384</v>
      </c>
      <c r="O46" s="23">
        <f t="shared" si="9"/>
        <v>7.1369877794956551</v>
      </c>
      <c r="P46" s="23">
        <f t="shared" si="9"/>
        <v>1.2488947485551591</v>
      </c>
      <c r="Q46" s="23">
        <f t="shared" si="9"/>
        <v>-15.210319640219595</v>
      </c>
      <c r="R46" s="23">
        <f t="shared" si="9"/>
        <v>11.026326282340221</v>
      </c>
      <c r="S46" s="23">
        <f t="shared" si="9"/>
        <v>13.686764569680122</v>
      </c>
      <c r="T46" s="23">
        <f t="shared" si="9"/>
        <v>-2.7670642407142765</v>
      </c>
      <c r="U46" s="23">
        <f t="shared" si="9"/>
        <v>0.55633702412323771</v>
      </c>
      <c r="V46" s="23">
        <f t="shared" si="9"/>
        <v>-19.461237896700794</v>
      </c>
      <c r="W46" s="23">
        <f t="shared" si="12"/>
        <v>2.5217793080838362</v>
      </c>
      <c r="X46" s="23">
        <f t="shared" si="13"/>
        <v>3.0382097589977803</v>
      </c>
      <c r="Y46" s="23">
        <f t="shared" si="14"/>
        <v>6.591121030338627</v>
      </c>
      <c r="Z46" s="23">
        <f t="shared" si="15"/>
        <v>5.5007904035116155</v>
      </c>
      <c r="AA46" s="23">
        <f t="shared" si="16"/>
        <v>-22.100298639290585</v>
      </c>
      <c r="AB46" s="23">
        <f t="shared" si="17"/>
        <v>-13.770995440662475</v>
      </c>
      <c r="AC46" s="60">
        <f t="shared" si="18"/>
        <v>8.1034636362221875</v>
      </c>
    </row>
    <row r="47" spans="1:29" s="2" customFormat="1" x14ac:dyDescent="0.15">
      <c r="A47" s="50"/>
      <c r="B47" s="19" t="s">
        <v>18</v>
      </c>
      <c r="C47" s="23" t="s">
        <v>10</v>
      </c>
      <c r="D47" s="23">
        <f t="shared" si="11"/>
        <v>113.01729468632163</v>
      </c>
      <c r="E47" s="23">
        <f t="shared" si="9"/>
        <v>10.220009578931609</v>
      </c>
      <c r="F47" s="23">
        <f t="shared" si="9"/>
        <v>11.452928499066047</v>
      </c>
      <c r="G47" s="23">
        <f t="shared" si="9"/>
        <v>0.63964349091767758</v>
      </c>
      <c r="H47" s="23">
        <f t="shared" si="9"/>
        <v>99.381800080840463</v>
      </c>
      <c r="I47" s="23">
        <f t="shared" si="9"/>
        <v>-17.76458065084914</v>
      </c>
      <c r="J47" s="23">
        <f t="shared" si="9"/>
        <v>36.469547876117446</v>
      </c>
      <c r="K47" s="23">
        <f t="shared" si="9"/>
        <v>10.834394901369933</v>
      </c>
      <c r="L47" s="23">
        <f t="shared" si="9"/>
        <v>36.543532018333678</v>
      </c>
      <c r="M47" s="23">
        <f t="shared" si="9"/>
        <v>30.412571183512114</v>
      </c>
      <c r="N47" s="23">
        <f t="shared" si="9"/>
        <v>-4.4947919371917919</v>
      </c>
      <c r="O47" s="23">
        <f t="shared" si="9"/>
        <v>15.749718636940742</v>
      </c>
      <c r="P47" s="23">
        <f t="shared" si="9"/>
        <v>32.275034509956839</v>
      </c>
      <c r="Q47" s="23">
        <f t="shared" si="9"/>
        <v>25.64098724471026</v>
      </c>
      <c r="R47" s="23">
        <f t="shared" si="9"/>
        <v>11.150625162381985</v>
      </c>
      <c r="S47" s="23">
        <f t="shared" si="9"/>
        <v>10.72060518242597</v>
      </c>
      <c r="T47" s="23">
        <f t="shared" si="9"/>
        <v>7.2274346008193362</v>
      </c>
      <c r="U47" s="23">
        <f t="shared" si="9"/>
        <v>4.5562417754407818</v>
      </c>
      <c r="V47" s="23">
        <f t="shared" si="9"/>
        <v>3.2323608429229296</v>
      </c>
      <c r="W47" s="23">
        <f t="shared" si="12"/>
        <v>11.723250884797935</v>
      </c>
      <c r="X47" s="23">
        <f t="shared" si="13"/>
        <v>2.3399660814633876</v>
      </c>
      <c r="Y47" s="23">
        <f t="shared" si="14"/>
        <v>0.66505623824590998</v>
      </c>
      <c r="Z47" s="23">
        <f t="shared" si="15"/>
        <v>12.451374126480317</v>
      </c>
      <c r="AA47" s="23">
        <f t="shared" si="16"/>
        <v>-13.903111171599491</v>
      </c>
      <c r="AB47" s="23">
        <f t="shared" si="17"/>
        <v>-11.579133227570665</v>
      </c>
      <c r="AC47" s="60">
        <f t="shared" si="18"/>
        <v>13.973732952567161</v>
      </c>
    </row>
    <row r="48" spans="1:29" s="2" customFormat="1" x14ac:dyDescent="0.15">
      <c r="A48" s="50"/>
      <c r="B48" s="19" t="s">
        <v>19</v>
      </c>
      <c r="C48" s="23" t="s">
        <v>10</v>
      </c>
      <c r="D48" s="23">
        <f t="shared" si="11"/>
        <v>61.785719102058607</v>
      </c>
      <c r="E48" s="23">
        <f t="shared" si="9"/>
        <v>20.368375330042895</v>
      </c>
      <c r="F48" s="23">
        <f t="shared" si="9"/>
        <v>1.7827614873928468</v>
      </c>
      <c r="G48" s="23">
        <f t="shared" si="9"/>
        <v>9.7305330842605571</v>
      </c>
      <c r="H48" s="23">
        <f t="shared" si="9"/>
        <v>-9.4082634689426072</v>
      </c>
      <c r="I48" s="23">
        <f t="shared" si="9"/>
        <v>-41.108161545529342</v>
      </c>
      <c r="J48" s="23">
        <f t="shared" si="9"/>
        <v>43.829941388716378</v>
      </c>
      <c r="K48" s="23">
        <f t="shared" si="9"/>
        <v>-3.5740215921766776</v>
      </c>
      <c r="L48" s="23">
        <f t="shared" si="9"/>
        <v>46.555305115036418</v>
      </c>
      <c r="M48" s="23">
        <f t="shared" si="9"/>
        <v>35.125107227095782</v>
      </c>
      <c r="N48" s="23">
        <f t="shared" si="9"/>
        <v>2.7801925548949953</v>
      </c>
      <c r="O48" s="23">
        <f t="shared" si="9"/>
        <v>-23.250121528577978</v>
      </c>
      <c r="P48" s="23">
        <f t="shared" si="9"/>
        <v>-12.949065082161439</v>
      </c>
      <c r="Q48" s="23">
        <f t="shared" si="9"/>
        <v>-17.375234915226102</v>
      </c>
      <c r="R48" s="23">
        <f t="shared" si="9"/>
        <v>-37.123215682151354</v>
      </c>
      <c r="S48" s="23">
        <f t="shared" si="9"/>
        <v>-1.6447115281690685</v>
      </c>
      <c r="T48" s="23">
        <f t="shared" si="9"/>
        <v>-23.67449539568139</v>
      </c>
      <c r="U48" s="23">
        <f t="shared" si="9"/>
        <v>-2.1975658905587352</v>
      </c>
      <c r="V48" s="23">
        <f t="shared" si="9"/>
        <v>156.32719387732993</v>
      </c>
      <c r="W48" s="23">
        <f t="shared" si="12"/>
        <v>-14.384633074627175</v>
      </c>
      <c r="X48" s="23">
        <f t="shared" si="13"/>
        <v>9.2443339047847672</v>
      </c>
      <c r="Y48" s="23">
        <f t="shared" si="14"/>
        <v>-20.167835192927626</v>
      </c>
      <c r="Z48" s="23">
        <f t="shared" si="15"/>
        <v>36.740837884967306</v>
      </c>
      <c r="AA48" s="23">
        <f t="shared" si="16"/>
        <v>-27.129202746778475</v>
      </c>
      <c r="AB48" s="23">
        <f t="shared" si="17"/>
        <v>-30.426812701384009</v>
      </c>
      <c r="AC48" s="60">
        <f t="shared" si="18"/>
        <v>0.39375386526512557</v>
      </c>
    </row>
    <row r="49" spans="1:29" s="2" customFormat="1" x14ac:dyDescent="0.15">
      <c r="A49" s="5"/>
      <c r="B49" s="19" t="s">
        <v>20</v>
      </c>
      <c r="C49" s="23" t="s">
        <v>10</v>
      </c>
      <c r="D49" s="23">
        <f t="shared" si="11"/>
        <v>111.85233189956469</v>
      </c>
      <c r="E49" s="23">
        <f t="shared" si="9"/>
        <v>-11.017348506781261</v>
      </c>
      <c r="F49" s="23">
        <f t="shared" si="9"/>
        <v>29.457371480743262</v>
      </c>
      <c r="G49" s="23">
        <f t="shared" si="9"/>
        <v>11.583921936722092</v>
      </c>
      <c r="H49" s="23">
        <f t="shared" si="9"/>
        <v>28.378103414771516</v>
      </c>
      <c r="I49" s="23">
        <f t="shared" si="9"/>
        <v>30.288628523534527</v>
      </c>
      <c r="J49" s="23">
        <f t="shared" si="9"/>
        <v>41.508243643246146</v>
      </c>
      <c r="K49" s="23">
        <f t="shared" si="9"/>
        <v>9.9394728854818482</v>
      </c>
      <c r="L49" s="23">
        <f t="shared" si="9"/>
        <v>8.6162246080187117</v>
      </c>
      <c r="M49" s="23">
        <f t="shared" si="9"/>
        <v>10.61024159077391</v>
      </c>
      <c r="N49" s="23">
        <f t="shared" si="9"/>
        <v>-7.3198052508011671</v>
      </c>
      <c r="O49" s="23">
        <f t="shared" si="9"/>
        <v>24.090542762217666</v>
      </c>
      <c r="P49" s="23">
        <f t="shared" si="9"/>
        <v>37.266279106121658</v>
      </c>
      <c r="Q49" s="23">
        <f t="shared" si="9"/>
        <v>21.055722069245334</v>
      </c>
      <c r="R49" s="23">
        <f t="shared" si="9"/>
        <v>26.130645268832353</v>
      </c>
      <c r="S49" s="23">
        <f t="shared" si="9"/>
        <v>-3.2819108411937634</v>
      </c>
      <c r="T49" s="23">
        <f t="shared" si="9"/>
        <v>-5.4712975064647793</v>
      </c>
      <c r="U49" s="23">
        <f t="shared" si="9"/>
        <v>-0.75738938901625374</v>
      </c>
      <c r="V49" s="23">
        <f t="shared" si="9"/>
        <v>8.1554040970504929</v>
      </c>
      <c r="W49" s="23">
        <f t="shared" si="12"/>
        <v>11.982801049899038</v>
      </c>
      <c r="X49" s="23">
        <f t="shared" si="13"/>
        <v>1.61944066592919</v>
      </c>
      <c r="Y49" s="23">
        <f t="shared" si="14"/>
        <v>-4.9805218749993685</v>
      </c>
      <c r="Z49" s="23">
        <f t="shared" si="15"/>
        <v>17.480122864859027</v>
      </c>
      <c r="AA49" s="23">
        <f t="shared" si="16"/>
        <v>11.060519779551868</v>
      </c>
      <c r="AB49" s="23">
        <f t="shared" si="17"/>
        <v>-10.014250357992722</v>
      </c>
      <c r="AC49" s="60">
        <f t="shared" si="18"/>
        <v>13.276563868536599</v>
      </c>
    </row>
    <row r="50" spans="1:29" s="2" customFormat="1" x14ac:dyDescent="0.15">
      <c r="A50" s="50"/>
      <c r="B50" s="19" t="s">
        <v>22</v>
      </c>
      <c r="C50" s="23" t="s">
        <v>10</v>
      </c>
      <c r="D50" s="23">
        <f t="shared" si="11"/>
        <v>92.417712568350908</v>
      </c>
      <c r="E50" s="23">
        <f t="shared" si="9"/>
        <v>45.562764972217593</v>
      </c>
      <c r="F50" s="23">
        <f t="shared" si="9"/>
        <v>6.3918380352636035</v>
      </c>
      <c r="G50" s="23">
        <f t="shared" si="9"/>
        <v>-18.721345188581324</v>
      </c>
      <c r="H50" s="23">
        <f t="shared" si="9"/>
        <v>42.356975153344678</v>
      </c>
      <c r="I50" s="23">
        <f t="shared" si="9"/>
        <v>46.958177055553307</v>
      </c>
      <c r="J50" s="23">
        <f t="shared" si="9"/>
        <v>37.987257291648461</v>
      </c>
      <c r="K50" s="23">
        <f t="shared" si="9"/>
        <v>14.85712050900554</v>
      </c>
      <c r="L50" s="23">
        <f t="shared" si="9"/>
        <v>62.886017008458282</v>
      </c>
      <c r="M50" s="23">
        <f t="shared" si="9"/>
        <v>33.644665643462702</v>
      </c>
      <c r="N50" s="23">
        <f t="shared" si="9"/>
        <v>-7.9752610461036681</v>
      </c>
      <c r="O50" s="23">
        <f t="shared" si="9"/>
        <v>-6.2692644330643219</v>
      </c>
      <c r="P50" s="23">
        <f t="shared" si="9"/>
        <v>26.729288394271549</v>
      </c>
      <c r="Q50" s="23">
        <f t="shared" si="9"/>
        <v>21.971826176126186</v>
      </c>
      <c r="R50" s="23">
        <f t="shared" si="9"/>
        <v>1.5657138894463003</v>
      </c>
      <c r="S50" s="23">
        <f t="shared" si="9"/>
        <v>5.257727909629196</v>
      </c>
      <c r="T50" s="23">
        <f t="shared" si="9"/>
        <v>-7.0608789116362942</v>
      </c>
      <c r="U50" s="23">
        <f t="shared" si="9"/>
        <v>1.7515859230660169</v>
      </c>
      <c r="V50" s="23">
        <f t="shared" si="9"/>
        <v>-8.6538877740930218</v>
      </c>
      <c r="W50" s="23">
        <f t="shared" si="12"/>
        <v>6.1432394216387962</v>
      </c>
      <c r="X50" s="23">
        <f t="shared" si="13"/>
        <v>8.440426292893207</v>
      </c>
      <c r="Y50" s="23">
        <f t="shared" si="14"/>
        <v>2.1303226792851433</v>
      </c>
      <c r="Z50" s="23">
        <f t="shared" si="15"/>
        <v>2.5588493991309065</v>
      </c>
      <c r="AA50" s="23">
        <f t="shared" si="16"/>
        <v>-36.721242634099717</v>
      </c>
      <c r="AB50" s="23">
        <f t="shared" si="17"/>
        <v>-31.497754119431278</v>
      </c>
      <c r="AC50" s="60">
        <f t="shared" si="18"/>
        <v>9.7557879899559339</v>
      </c>
    </row>
    <row r="51" spans="1:29" s="2" customFormat="1" x14ac:dyDescent="0.15">
      <c r="A51" s="50"/>
      <c r="B51" s="19" t="s">
        <v>1059</v>
      </c>
      <c r="C51" s="23" t="s">
        <v>10</v>
      </c>
      <c r="D51" s="23">
        <f t="shared" si="11"/>
        <v>459.25003732586049</v>
      </c>
      <c r="E51" s="23">
        <f t="shared" si="9"/>
        <v>-11.18784354524108</v>
      </c>
      <c r="F51" s="23">
        <f t="shared" si="9"/>
        <v>28.644610212132307</v>
      </c>
      <c r="G51" s="23">
        <f t="shared" si="9"/>
        <v>-19.008987601560335</v>
      </c>
      <c r="H51" s="23">
        <f t="shared" si="9"/>
        <v>88.910909458912442</v>
      </c>
      <c r="I51" s="23">
        <f t="shared" si="9"/>
        <v>66.468165252486045</v>
      </c>
      <c r="J51" s="23">
        <f t="shared" si="9"/>
        <v>7.7184692123337015</v>
      </c>
      <c r="K51" s="23">
        <f t="shared" si="9"/>
        <v>1.4548669310330524</v>
      </c>
      <c r="L51" s="23">
        <f t="shared" si="9"/>
        <v>78.358230448290129</v>
      </c>
      <c r="M51" s="23">
        <f t="shared" si="9"/>
        <v>53.922853356584056</v>
      </c>
      <c r="N51" s="23">
        <f t="shared" si="9"/>
        <v>2.5650282406060967</v>
      </c>
      <c r="O51" s="23">
        <f t="shared" si="9"/>
        <v>64.612449675594604</v>
      </c>
      <c r="P51" s="23">
        <f t="shared" si="9"/>
        <v>48.092556909407222</v>
      </c>
      <c r="Q51" s="23">
        <f t="shared" si="9"/>
        <v>38.330585417387795</v>
      </c>
      <c r="R51" s="23">
        <f t="shared" si="9"/>
        <v>7.4867471529731233</v>
      </c>
      <c r="S51" s="23">
        <f t="shared" si="9"/>
        <v>32.518319506837599</v>
      </c>
      <c r="T51" s="23">
        <f t="shared" si="9"/>
        <v>22.520956564340949</v>
      </c>
      <c r="U51" s="23">
        <f t="shared" si="9"/>
        <v>3.0639993809255373</v>
      </c>
      <c r="V51" s="23">
        <f t="shared" si="9"/>
        <v>-1.2580720413595969</v>
      </c>
      <c r="W51" s="23">
        <f t="shared" si="12"/>
        <v>10.970036326995199</v>
      </c>
      <c r="X51" s="23">
        <f t="shared" si="13"/>
        <v>-4.0603532751767091</v>
      </c>
      <c r="Y51" s="23">
        <f t="shared" si="14"/>
        <v>4.409395005374833</v>
      </c>
      <c r="Z51" s="23">
        <f t="shared" si="15"/>
        <v>9.6830445977764725</v>
      </c>
      <c r="AA51" s="23">
        <f t="shared" si="16"/>
        <v>-11.497515053088762</v>
      </c>
      <c r="AB51" s="23">
        <f t="shared" si="17"/>
        <v>-8.2262801871404889</v>
      </c>
      <c r="AC51" s="60">
        <f t="shared" si="18"/>
        <v>24.482042784735853</v>
      </c>
    </row>
    <row r="52" spans="1:29" s="2" customFormat="1" x14ac:dyDescent="0.15">
      <c r="A52" s="50"/>
      <c r="B52" s="19" t="s">
        <v>1058</v>
      </c>
      <c r="C52" s="23" t="s">
        <v>10</v>
      </c>
      <c r="D52" s="23">
        <f t="shared" si="11"/>
        <v>1005.9385258131902</v>
      </c>
      <c r="E52" s="23">
        <f t="shared" si="9"/>
        <v>40.518078791149463</v>
      </c>
      <c r="F52" s="23">
        <f t="shared" si="9"/>
        <v>1.4056379138182677</v>
      </c>
      <c r="G52" s="23">
        <f t="shared" si="9"/>
        <v>766.54673534312985</v>
      </c>
      <c r="H52" s="23">
        <f t="shared" si="9"/>
        <v>-4.8578908493332733</v>
      </c>
      <c r="I52" s="23">
        <f t="shared" si="9"/>
        <v>120.05599757451031</v>
      </c>
      <c r="J52" s="23">
        <f t="shared" si="9"/>
        <v>348.26302017282649</v>
      </c>
      <c r="K52" s="23">
        <f t="shared" si="9"/>
        <v>32.585120467704456</v>
      </c>
      <c r="L52" s="23">
        <f t="shared" si="9"/>
        <v>-19.025943326641041</v>
      </c>
      <c r="M52" s="23">
        <f t="shared" si="9"/>
        <v>23.345609724411247</v>
      </c>
      <c r="N52" s="23">
        <f t="shared" si="9"/>
        <v>1.5951739657480886</v>
      </c>
      <c r="O52" s="23">
        <f t="shared" si="9"/>
        <v>13.834708060438828</v>
      </c>
      <c r="P52" s="23">
        <f t="shared" si="9"/>
        <v>8.0594159300592736</v>
      </c>
      <c r="Q52" s="23">
        <f t="shared" si="9"/>
        <v>23.587145182313634</v>
      </c>
      <c r="R52" s="23">
        <f t="shared" si="9"/>
        <v>56.175137105856209</v>
      </c>
      <c r="S52" s="23">
        <f t="shared" si="9"/>
        <v>-31.191392210216179</v>
      </c>
      <c r="T52" s="23">
        <f t="shared" si="9"/>
        <v>13.471908517283325</v>
      </c>
      <c r="U52" s="23">
        <f t="shared" si="9"/>
        <v>61.732233695071187</v>
      </c>
      <c r="V52" s="23">
        <f t="shared" si="9"/>
        <v>40.454509453663633</v>
      </c>
      <c r="W52" s="23">
        <f t="shared" si="12"/>
        <v>33.85080103646979</v>
      </c>
      <c r="X52" s="23">
        <f t="shared" si="13"/>
        <v>19.523701906144296</v>
      </c>
      <c r="Y52" s="23">
        <f t="shared" si="14"/>
        <v>-1.2629558978151607</v>
      </c>
      <c r="Z52" s="23">
        <f t="shared" si="15"/>
        <v>27.278769598141722</v>
      </c>
      <c r="AA52" s="23">
        <f t="shared" si="16"/>
        <v>-25.299239478115808</v>
      </c>
      <c r="AB52" s="23">
        <f t="shared" si="17"/>
        <v>-3.8860303979435571</v>
      </c>
      <c r="AC52" s="60">
        <f t="shared" si="18"/>
        <v>42.767992699324424</v>
      </c>
    </row>
    <row r="53" spans="1:29" s="2" customFormat="1" x14ac:dyDescent="0.15">
      <c r="A53" s="5"/>
      <c r="B53" s="19" t="s">
        <v>24</v>
      </c>
      <c r="C53" s="23" t="s">
        <v>10</v>
      </c>
      <c r="D53" s="23">
        <f t="shared" si="11"/>
        <v>342.65964338794157</v>
      </c>
      <c r="E53" s="23">
        <f t="shared" si="9"/>
        <v>-29.827647558483889</v>
      </c>
      <c r="F53" s="23">
        <f t="shared" si="9"/>
        <v>-36.96804631450955</v>
      </c>
      <c r="G53" s="23">
        <f t="shared" si="9"/>
        <v>57.367246398124593</v>
      </c>
      <c r="H53" s="23">
        <f t="shared" si="9"/>
        <v>2342.5266916141122</v>
      </c>
      <c r="I53" s="23">
        <f t="shared" si="9"/>
        <v>-88.4231588585683</v>
      </c>
      <c r="J53" s="23">
        <f t="shared" si="9"/>
        <v>-60.792848346175191</v>
      </c>
      <c r="K53" s="23">
        <f t="shared" si="9"/>
        <v>10.212166738562374</v>
      </c>
      <c r="L53" s="23">
        <f t="shared" si="9"/>
        <v>-4.4408553291613515</v>
      </c>
      <c r="M53" s="23">
        <f t="shared" si="9"/>
        <v>3.4640029001063937</v>
      </c>
      <c r="N53" s="23">
        <f t="shared" si="9"/>
        <v>-57.275483331532158</v>
      </c>
      <c r="O53" s="23">
        <f t="shared" si="9"/>
        <v>27.484210750535169</v>
      </c>
      <c r="P53" s="23">
        <f t="shared" si="9"/>
        <v>47.259683162940291</v>
      </c>
      <c r="Q53" s="23">
        <f t="shared" si="9"/>
        <v>-35.605583543240968</v>
      </c>
      <c r="R53" s="23">
        <f t="shared" si="9"/>
        <v>68.989289183242391</v>
      </c>
      <c r="S53" s="23">
        <f t="shared" si="9"/>
        <v>-35.217143668940139</v>
      </c>
      <c r="T53" s="23">
        <f t="shared" si="9"/>
        <v>-70.854701026655206</v>
      </c>
      <c r="U53" s="23">
        <f t="shared" si="9"/>
        <v>112.09799333181465</v>
      </c>
      <c r="V53" s="23">
        <f t="shared" si="9"/>
        <v>-44.048688407212126</v>
      </c>
      <c r="W53" s="23">
        <f t="shared" si="12"/>
        <v>25.379254984992656</v>
      </c>
      <c r="X53" s="23">
        <f t="shared" si="13"/>
        <v>188.13715802122044</v>
      </c>
      <c r="Y53" s="23">
        <f t="shared" si="14"/>
        <v>-100</v>
      </c>
      <c r="Z53" s="23" t="str">
        <f t="shared" si="15"/>
        <v>--</v>
      </c>
      <c r="AA53" s="23">
        <f t="shared" si="16"/>
        <v>-99.00884887360408</v>
      </c>
      <c r="AB53" s="23">
        <f t="shared" si="17"/>
        <v>-100</v>
      </c>
      <c r="AC53" s="60">
        <f t="shared" si="18"/>
        <v>-100</v>
      </c>
    </row>
    <row r="54" spans="1:29" s="2" customFormat="1" x14ac:dyDescent="0.15">
      <c r="A54" s="50"/>
      <c r="B54" s="19" t="s">
        <v>25</v>
      </c>
      <c r="C54" s="23" t="s">
        <v>10</v>
      </c>
      <c r="D54" s="23">
        <f t="shared" si="11"/>
        <v>26.418868265010758</v>
      </c>
      <c r="E54" s="23">
        <f t="shared" si="9"/>
        <v>28.768877010241766</v>
      </c>
      <c r="F54" s="23">
        <f t="shared" si="9"/>
        <v>19.280110402150299</v>
      </c>
      <c r="G54" s="23">
        <f t="shared" si="9"/>
        <v>13.333906128799427</v>
      </c>
      <c r="H54" s="23">
        <f t="shared" si="9"/>
        <v>11.073917562547635</v>
      </c>
      <c r="I54" s="23">
        <f t="shared" si="9"/>
        <v>-8.0518063668253035</v>
      </c>
      <c r="J54" s="23">
        <f t="shared" si="9"/>
        <v>-1.2794225618065695</v>
      </c>
      <c r="K54" s="23">
        <f t="shared" si="9"/>
        <v>-4.9633224654817383</v>
      </c>
      <c r="L54" s="23">
        <f t="shared" si="9"/>
        <v>-0.15324705664507121</v>
      </c>
      <c r="M54" s="23">
        <f t="shared" si="9"/>
        <v>0.79622615869843116</v>
      </c>
      <c r="N54" s="23">
        <f t="shared" si="9"/>
        <v>-2.6076455782599197</v>
      </c>
      <c r="O54" s="23">
        <f t="shared" si="9"/>
        <v>-6.301420485830505</v>
      </c>
      <c r="P54" s="23">
        <f t="shared" si="9"/>
        <v>-5.7591404035399449</v>
      </c>
      <c r="Q54" s="23">
        <f t="shared" si="9"/>
        <v>-18.813090081379642</v>
      </c>
      <c r="R54" s="23">
        <f t="shared" si="9"/>
        <v>24.378276684984783</v>
      </c>
      <c r="S54" s="23">
        <f t="shared" si="9"/>
        <v>15.980893993800066</v>
      </c>
      <c r="T54" s="23">
        <f t="shared" si="9"/>
        <v>3.6163821470346136</v>
      </c>
      <c r="U54" s="23">
        <f t="shared" si="9"/>
        <v>6.2599071038439718</v>
      </c>
      <c r="V54" s="23">
        <f t="shared" ref="E54:V56" si="19">IF(U20=0,"--",((V20/U20)*100-100))</f>
        <v>-0.16646464063596511</v>
      </c>
      <c r="W54" s="23">
        <f t="shared" si="12"/>
        <v>1.4643097649077248</v>
      </c>
      <c r="X54" s="23">
        <f t="shared" si="13"/>
        <v>-3.2715387464087371</v>
      </c>
      <c r="Y54" s="23">
        <f t="shared" si="14"/>
        <v>2.8769665756747997</v>
      </c>
      <c r="Z54" s="23">
        <f t="shared" si="15"/>
        <v>10.474927351156893</v>
      </c>
      <c r="AA54" s="23">
        <f t="shared" si="16"/>
        <v>-9.0149974728624329</v>
      </c>
      <c r="AB54" s="23">
        <f t="shared" si="17"/>
        <v>-16.775781483135759</v>
      </c>
      <c r="AC54" s="60">
        <f t="shared" si="18"/>
        <v>2.6709814421860756</v>
      </c>
    </row>
    <row r="55" spans="1:29" s="2" customFormat="1" x14ac:dyDescent="0.15">
      <c r="A55" s="50"/>
      <c r="B55" s="19" t="s">
        <v>26</v>
      </c>
      <c r="C55" s="23" t="s">
        <v>10</v>
      </c>
      <c r="D55" s="23">
        <f t="shared" si="11"/>
        <v>2.518933996827414</v>
      </c>
      <c r="E55" s="23">
        <f t="shared" si="19"/>
        <v>46.509321371819908</v>
      </c>
      <c r="F55" s="23">
        <f t="shared" si="19"/>
        <v>24.052524867628918</v>
      </c>
      <c r="G55" s="23">
        <f t="shared" si="19"/>
        <v>13.758896064437408</v>
      </c>
      <c r="H55" s="23">
        <f t="shared" si="19"/>
        <v>31.760084575204019</v>
      </c>
      <c r="I55" s="23">
        <f t="shared" si="19"/>
        <v>7.2734708628374278</v>
      </c>
      <c r="J55" s="23">
        <f t="shared" si="19"/>
        <v>9.2035306382036026</v>
      </c>
      <c r="K55" s="23">
        <f t="shared" si="19"/>
        <v>7.1886830547249758</v>
      </c>
      <c r="L55" s="23">
        <f t="shared" si="19"/>
        <v>-2.2393418809438117</v>
      </c>
      <c r="M55" s="23">
        <f t="shared" si="19"/>
        <v>13.068355690883067</v>
      </c>
      <c r="N55" s="23">
        <f t="shared" si="19"/>
        <v>14.923717101813082</v>
      </c>
      <c r="O55" s="23">
        <f t="shared" si="19"/>
        <v>7.2613248637470917</v>
      </c>
      <c r="P55" s="23">
        <f t="shared" si="19"/>
        <v>8.7518115339782128</v>
      </c>
      <c r="Q55" s="23">
        <f t="shared" si="19"/>
        <v>-23.613603645449516</v>
      </c>
      <c r="R55" s="23">
        <f t="shared" si="19"/>
        <v>16.60970605508443</v>
      </c>
      <c r="S55" s="23">
        <f t="shared" si="19"/>
        <v>20.078928804319034</v>
      </c>
      <c r="T55" s="23">
        <f t="shared" si="19"/>
        <v>-2.5733141868069964</v>
      </c>
      <c r="U55" s="23">
        <f t="shared" si="19"/>
        <v>-3.486392797729323</v>
      </c>
      <c r="V55" s="23">
        <f t="shared" si="19"/>
        <v>28.828960045389238</v>
      </c>
      <c r="W55" s="23">
        <f t="shared" si="12"/>
        <v>4.1991690098047769</v>
      </c>
      <c r="X55" s="23">
        <f t="shared" si="13"/>
        <v>-3.3467159919403713</v>
      </c>
      <c r="Y55" s="23">
        <f t="shared" si="14"/>
        <v>-23.044684567941033</v>
      </c>
      <c r="Z55" s="23">
        <f t="shared" si="15"/>
        <v>14.604621488322749</v>
      </c>
      <c r="AA55" s="23">
        <f t="shared" si="16"/>
        <v>-10.566857953396564</v>
      </c>
      <c r="AB55" s="23">
        <f t="shared" si="17"/>
        <v>-25.310225409881753</v>
      </c>
      <c r="AC55" s="60">
        <f t="shared" si="18"/>
        <v>5.4713339576470474</v>
      </c>
    </row>
    <row r="56" spans="1:29" s="2" customFormat="1" x14ac:dyDescent="0.15">
      <c r="A56" s="50"/>
      <c r="B56" s="19" t="s">
        <v>7</v>
      </c>
      <c r="C56" s="23" t="s">
        <v>10</v>
      </c>
      <c r="D56" s="23">
        <f t="shared" si="11"/>
        <v>23.40670024613442</v>
      </c>
      <c r="E56" s="23">
        <f t="shared" si="19"/>
        <v>30.626306439380414</v>
      </c>
      <c r="F56" s="23">
        <f t="shared" si="19"/>
        <v>19.840539390932094</v>
      </c>
      <c r="G56" s="23">
        <f t="shared" si="19"/>
        <v>13.385567144020882</v>
      </c>
      <c r="H56" s="23">
        <f t="shared" si="19"/>
        <v>13.596770352910269</v>
      </c>
      <c r="I56" s="23">
        <f t="shared" si="19"/>
        <v>-5.8839120667325915</v>
      </c>
      <c r="J56" s="23">
        <f t="shared" si="19"/>
        <v>0.41079214668194197</v>
      </c>
      <c r="K56" s="23">
        <f t="shared" si="19"/>
        <v>-2.8324253853611339</v>
      </c>
      <c r="L56" s="23">
        <f t="shared" si="19"/>
        <v>-0.55677734183005612</v>
      </c>
      <c r="M56" s="23">
        <f t="shared" si="19"/>
        <v>3.1299579684653338</v>
      </c>
      <c r="N56" s="23">
        <f t="shared" si="19"/>
        <v>1.0474852413164797</v>
      </c>
      <c r="O56" s="23">
        <f t="shared" si="19"/>
        <v>-3.0853984690482719</v>
      </c>
      <c r="P56" s="23">
        <f t="shared" si="19"/>
        <v>-1.9509272236674491</v>
      </c>
      <c r="Q56" s="23">
        <f t="shared" si="19"/>
        <v>-20.210442844937319</v>
      </c>
      <c r="R56" s="23">
        <f t="shared" si="19"/>
        <v>22.213418544969187</v>
      </c>
      <c r="S56" s="23">
        <f t="shared" si="19"/>
        <v>17.070525810163531</v>
      </c>
      <c r="T56" s="23">
        <f t="shared" si="19"/>
        <v>1.9283033624935513</v>
      </c>
      <c r="U56" s="23">
        <f t="shared" si="19"/>
        <v>3.719248721720021</v>
      </c>
      <c r="V56" s="23">
        <f t="shared" si="19"/>
        <v>6.8669328506477711</v>
      </c>
      <c r="W56" s="23">
        <f t="shared" si="12"/>
        <v>2.2640350427281248</v>
      </c>
      <c r="X56" s="23">
        <f t="shared" si="13"/>
        <v>-3.2939380019327729</v>
      </c>
      <c r="Y56" s="23">
        <f t="shared" si="14"/>
        <v>-4.8422415843922977</v>
      </c>
      <c r="Z56" s="23">
        <f t="shared" si="15"/>
        <v>11.469467678062202</v>
      </c>
      <c r="AA56" s="23">
        <f t="shared" si="16"/>
        <v>-9.3992381934832139</v>
      </c>
      <c r="AB56" s="23">
        <f t="shared" si="17"/>
        <v>-18.861677157600496</v>
      </c>
      <c r="AC56" s="60">
        <f t="shared" si="18"/>
        <v>3.1465778745108537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/>
    <row r="61" spans="1:29" ht="12.75" customHeight="1" x14ac:dyDescent="0.15">
      <c r="A61" s="1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B41:AC41"/>
    <mergeCell ref="A2:AC2"/>
    <mergeCell ref="A4:AC4"/>
    <mergeCell ref="B7:AC7"/>
    <mergeCell ref="B24:AC24"/>
  </mergeCells>
  <hyperlinks>
    <hyperlink ref="A61" location="NOTAS!A1" display="NOTAS" xr:uid="{00000000-0004-0000-0A00-000000000000}"/>
    <hyperlink ref="A1" location="ÍNDICE!A1" display="INDICE" xr:uid="{00000000-0004-0000-0A00-000001000000}"/>
  </hyperlinks>
  <pageMargins left="0.75" right="0.75" top="1" bottom="1" header="0" footer="0"/>
  <pageSetup paperSize="11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69"/>
  <sheetViews>
    <sheetView showGridLines="0" zoomScaleNormal="100" workbookViewId="0"/>
  </sheetViews>
  <sheetFormatPr baseColWidth="10" defaultColWidth="10.83203125" defaultRowHeight="13" x14ac:dyDescent="0.15"/>
  <cols>
    <col min="1" max="1" width="5.5" style="24" customWidth="1"/>
    <col min="2" max="2" width="28.33203125" style="24" customWidth="1"/>
    <col min="3" max="29" width="11.6640625" style="24" customWidth="1"/>
    <col min="30" max="30" width="12.33203125" style="24" customWidth="1"/>
    <col min="31" max="16384" width="10.83203125" style="24"/>
  </cols>
  <sheetData>
    <row r="1" spans="1:29" s="30" customFormat="1" x14ac:dyDescent="0.15">
      <c r="A1" s="56" t="s">
        <v>0</v>
      </c>
    </row>
    <row r="2" spans="1:29" s="30" customFormat="1" x14ac:dyDescent="0.15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30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7"/>
      <c r="AB3" s="77"/>
    </row>
    <row r="4" spans="1:29" s="30" customFormat="1" x14ac:dyDescent="0.15">
      <c r="A4" s="83" t="s">
        <v>1083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29" s="30" customFormat="1" ht="14" thickTop="1" x14ac:dyDescent="0.15">
      <c r="A6" s="31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30" customFormat="1" ht="14" thickTop="1" x14ac:dyDescent="0.1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67"/>
      <c r="AB8" s="77"/>
    </row>
    <row r="9" spans="1:29" s="30" customFormat="1" x14ac:dyDescent="0.15">
      <c r="A9" s="32"/>
      <c r="B9" s="19" t="s">
        <v>14</v>
      </c>
      <c r="C9" s="37">
        <v>481.20221800000002</v>
      </c>
      <c r="D9" s="37">
        <v>394.02337499999999</v>
      </c>
      <c r="E9" s="37">
        <v>470.719064</v>
      </c>
      <c r="F9" s="37">
        <v>451.76525600000002</v>
      </c>
      <c r="G9" s="37">
        <v>472.33707600000002</v>
      </c>
      <c r="H9" s="37">
        <v>516.24655199999995</v>
      </c>
      <c r="I9" s="37">
        <v>528.18114000000003</v>
      </c>
      <c r="J9" s="37">
        <v>531.42409799999996</v>
      </c>
      <c r="K9" s="37">
        <v>513.37368600000002</v>
      </c>
      <c r="L9" s="37">
        <v>542.29402600000003</v>
      </c>
      <c r="M9" s="37">
        <v>533.38322600000004</v>
      </c>
      <c r="N9" s="37">
        <v>517.37616100000002</v>
      </c>
      <c r="O9" s="37">
        <v>451.69028900000001</v>
      </c>
      <c r="P9" s="37">
        <v>453.95103599999999</v>
      </c>
      <c r="Q9" s="37">
        <v>364.192072</v>
      </c>
      <c r="R9" s="37">
        <v>430.96811100000002</v>
      </c>
      <c r="S9" s="37">
        <v>459.69278200000002</v>
      </c>
      <c r="T9" s="37">
        <v>468.75474300000002</v>
      </c>
      <c r="U9" s="37">
        <v>459.63986699999998</v>
      </c>
      <c r="V9" s="37">
        <v>432.294892</v>
      </c>
      <c r="W9" s="37">
        <v>419.17991699999999</v>
      </c>
      <c r="X9" s="37">
        <v>376.75602700000002</v>
      </c>
      <c r="Y9" s="37">
        <v>348.62809900000002</v>
      </c>
      <c r="Z9" s="37">
        <v>379.21434199999999</v>
      </c>
      <c r="AA9" s="37">
        <v>245.90135600000002</v>
      </c>
      <c r="AB9" s="37">
        <v>219.92673599999998</v>
      </c>
      <c r="AC9" s="37">
        <f>SUM(C9:AB9)</f>
        <v>11463.116146999999</v>
      </c>
    </row>
    <row r="10" spans="1:29" s="30" customFormat="1" x14ac:dyDescent="0.15">
      <c r="A10" s="32"/>
      <c r="B10" s="19" t="s">
        <v>15</v>
      </c>
      <c r="C10" s="37">
        <v>6.7478870000000004</v>
      </c>
      <c r="D10" s="37">
        <v>49.115164</v>
      </c>
      <c r="E10" s="37">
        <v>35.508502999999997</v>
      </c>
      <c r="F10" s="37">
        <v>9.0638579999999997</v>
      </c>
      <c r="G10" s="37">
        <v>2.0289190000000001</v>
      </c>
      <c r="H10" s="37">
        <v>1.512435</v>
      </c>
      <c r="I10" s="37">
        <v>8.8929960000000001</v>
      </c>
      <c r="J10" s="37">
        <v>28.121983</v>
      </c>
      <c r="K10" s="37">
        <v>10.865639</v>
      </c>
      <c r="L10" s="37">
        <v>57.401573999999997</v>
      </c>
      <c r="M10" s="37">
        <v>103.148471</v>
      </c>
      <c r="N10" s="37">
        <v>23.150013000000001</v>
      </c>
      <c r="O10" s="37">
        <v>43.162103999999999</v>
      </c>
      <c r="P10" s="37">
        <v>53.036867000000001</v>
      </c>
      <c r="Q10" s="37">
        <v>36.922066999999998</v>
      </c>
      <c r="R10" s="37">
        <v>66.522632999999999</v>
      </c>
      <c r="S10" s="37">
        <v>84.189565000000002</v>
      </c>
      <c r="T10" s="37">
        <v>153.60191800000001</v>
      </c>
      <c r="U10" s="37">
        <v>90.119874999999993</v>
      </c>
      <c r="V10" s="37">
        <v>47.445037999999997</v>
      </c>
      <c r="W10" s="37">
        <v>29.090707999999999</v>
      </c>
      <c r="X10" s="37">
        <v>18.240824</v>
      </c>
      <c r="Y10" s="37">
        <v>11.939663999999999</v>
      </c>
      <c r="Z10" s="37">
        <v>23.997769999999999</v>
      </c>
      <c r="AA10" s="37">
        <v>15.6966</v>
      </c>
      <c r="AB10" s="37">
        <v>8.8849</v>
      </c>
      <c r="AC10" s="37">
        <f t="shared" ref="AC10:AC22" si="0">SUM(C10:AB10)</f>
        <v>1018.4079749999999</v>
      </c>
    </row>
    <row r="11" spans="1:29" s="30" customFormat="1" x14ac:dyDescent="0.15">
      <c r="A11" s="34"/>
      <c r="B11" s="19" t="s">
        <v>48</v>
      </c>
      <c r="C11" s="37">
        <v>11.708964</v>
      </c>
      <c r="D11" s="37">
        <v>13.745048000000001</v>
      </c>
      <c r="E11" s="37">
        <v>13.405563000000001</v>
      </c>
      <c r="F11" s="37">
        <v>16.839165000000001</v>
      </c>
      <c r="G11" s="37">
        <v>16.506405999999998</v>
      </c>
      <c r="H11" s="37">
        <v>24.458966</v>
      </c>
      <c r="I11" s="37">
        <v>17.421168000000002</v>
      </c>
      <c r="J11" s="37">
        <v>12.086486000000001</v>
      </c>
      <c r="K11" s="37">
        <v>13.734227000000001</v>
      </c>
      <c r="L11" s="37">
        <v>21.864381000000002</v>
      </c>
      <c r="M11" s="37">
        <v>26.753463</v>
      </c>
      <c r="N11" s="37">
        <v>26.061294</v>
      </c>
      <c r="O11" s="37">
        <v>23.314972999999998</v>
      </c>
      <c r="P11" s="37">
        <v>21.622537000000001</v>
      </c>
      <c r="Q11" s="37">
        <v>16.437425999999999</v>
      </c>
      <c r="R11" s="37">
        <v>21.389520999999998</v>
      </c>
      <c r="S11" s="37">
        <v>28.015796000000002</v>
      </c>
      <c r="T11" s="37">
        <v>22.450036000000001</v>
      </c>
      <c r="U11" s="37">
        <v>28.334223000000001</v>
      </c>
      <c r="V11" s="37">
        <v>21.448028000000001</v>
      </c>
      <c r="W11" s="37">
        <v>17.573691</v>
      </c>
      <c r="X11" s="37">
        <v>21.312363000000001</v>
      </c>
      <c r="Y11" s="37">
        <v>1.9700000000000002E-2</v>
      </c>
      <c r="Z11" s="37">
        <v>0.85194800000000004</v>
      </c>
      <c r="AA11" s="37">
        <v>0.242231</v>
      </c>
      <c r="AB11" s="37">
        <v>0.17560400000000001</v>
      </c>
      <c r="AC11" s="37">
        <f t="shared" si="0"/>
        <v>437.77320800000018</v>
      </c>
    </row>
    <row r="12" spans="1:29" s="30" customFormat="1" x14ac:dyDescent="0.15">
      <c r="A12" s="32"/>
      <c r="B12" s="19" t="s">
        <v>17</v>
      </c>
      <c r="C12" s="37">
        <v>258.15722299999999</v>
      </c>
      <c r="D12" s="37">
        <v>242.04939599999997</v>
      </c>
      <c r="E12" s="37">
        <v>195.19158499999998</v>
      </c>
      <c r="F12" s="37">
        <v>124.95325100000001</v>
      </c>
      <c r="G12" s="37">
        <v>113.26501999999999</v>
      </c>
      <c r="H12" s="37">
        <v>137.61139500000002</v>
      </c>
      <c r="I12" s="37">
        <v>104.480352</v>
      </c>
      <c r="J12" s="37">
        <v>75.497596000000001</v>
      </c>
      <c r="K12" s="37">
        <v>66.989259999999987</v>
      </c>
      <c r="L12" s="37">
        <v>104.49056599999997</v>
      </c>
      <c r="M12" s="37">
        <v>99.241899999999987</v>
      </c>
      <c r="N12" s="37">
        <v>75.139479000000009</v>
      </c>
      <c r="O12" s="37">
        <v>123.68431499999997</v>
      </c>
      <c r="P12" s="37">
        <v>133.72512799999998</v>
      </c>
      <c r="Q12" s="37">
        <v>113.63260100000001</v>
      </c>
      <c r="R12" s="37">
        <v>170.25069200000004</v>
      </c>
      <c r="S12" s="37">
        <v>213.09562700000001</v>
      </c>
      <c r="T12" s="37">
        <v>165.43039700000003</v>
      </c>
      <c r="U12" s="37">
        <v>194.61613600000001</v>
      </c>
      <c r="V12" s="37">
        <v>157.982608</v>
      </c>
      <c r="W12" s="37">
        <v>139.04130799999999</v>
      </c>
      <c r="X12" s="37">
        <v>101.105121</v>
      </c>
      <c r="Y12" s="37">
        <v>15.716099000000003</v>
      </c>
      <c r="Z12" s="37">
        <v>31.029537000000008</v>
      </c>
      <c r="AA12" s="37">
        <v>2.5846970000000002</v>
      </c>
      <c r="AB12" s="37">
        <v>2.6876450000000003</v>
      </c>
      <c r="AC12" s="37">
        <f t="shared" si="0"/>
        <v>3161.6489339999994</v>
      </c>
    </row>
    <row r="13" spans="1:29" s="30" customFormat="1" x14ac:dyDescent="0.15">
      <c r="A13" s="32"/>
      <c r="B13" s="19" t="s">
        <v>18</v>
      </c>
      <c r="C13" s="37">
        <f>SUM(C14:C19)</f>
        <v>39.497612999999994</v>
      </c>
      <c r="D13" s="37">
        <f t="shared" ref="D13:AB13" si="1">SUM(D14:D19)</f>
        <v>30.714268000000001</v>
      </c>
      <c r="E13" s="37">
        <f t="shared" si="1"/>
        <v>40.455893000000003</v>
      </c>
      <c r="F13" s="37">
        <f t="shared" si="1"/>
        <v>36.584314000000006</v>
      </c>
      <c r="G13" s="37">
        <f t="shared" si="1"/>
        <v>35.855907000000002</v>
      </c>
      <c r="H13" s="37">
        <f t="shared" si="1"/>
        <v>40.709877000000006</v>
      </c>
      <c r="I13" s="37">
        <f t="shared" si="1"/>
        <v>36.417122999999997</v>
      </c>
      <c r="J13" s="37">
        <f t="shared" si="1"/>
        <v>33.673297999999996</v>
      </c>
      <c r="K13" s="37">
        <f t="shared" si="1"/>
        <v>23.251011000000002</v>
      </c>
      <c r="L13" s="37">
        <f t="shared" si="1"/>
        <v>32.688578999999997</v>
      </c>
      <c r="M13" s="37">
        <f t="shared" si="1"/>
        <v>24.810806999999997</v>
      </c>
      <c r="N13" s="37">
        <f t="shared" si="1"/>
        <v>19.792649000000001</v>
      </c>
      <c r="O13" s="37">
        <f t="shared" si="1"/>
        <v>25.351847000000003</v>
      </c>
      <c r="P13" s="37">
        <f t="shared" si="1"/>
        <v>30.535608</v>
      </c>
      <c r="Q13" s="37">
        <f t="shared" si="1"/>
        <v>30.300235999999998</v>
      </c>
      <c r="R13" s="37">
        <f t="shared" si="1"/>
        <v>47.828139</v>
      </c>
      <c r="S13" s="37">
        <f t="shared" si="1"/>
        <v>55.136409999999998</v>
      </c>
      <c r="T13" s="37">
        <f t="shared" si="1"/>
        <v>49.422672000000006</v>
      </c>
      <c r="U13" s="37">
        <f t="shared" si="1"/>
        <v>50.048056000000003</v>
      </c>
      <c r="V13" s="37">
        <f t="shared" si="1"/>
        <v>56.924288000000004</v>
      </c>
      <c r="W13" s="37">
        <f t="shared" si="1"/>
        <v>170.50432700000002</v>
      </c>
      <c r="X13" s="37">
        <f t="shared" si="1"/>
        <v>158.924564</v>
      </c>
      <c r="Y13" s="37">
        <f t="shared" si="1"/>
        <v>9.453975999999999</v>
      </c>
      <c r="Z13" s="37">
        <f t="shared" si="1"/>
        <v>23.328082999999999</v>
      </c>
      <c r="AA13" s="37">
        <f t="shared" si="1"/>
        <v>1.8245480000000001</v>
      </c>
      <c r="AB13" s="37">
        <f t="shared" si="1"/>
        <v>1.7646670000000002</v>
      </c>
      <c r="AC13" s="37">
        <f t="shared" si="0"/>
        <v>1105.7987600000001</v>
      </c>
    </row>
    <row r="14" spans="1:29" s="30" customFormat="1" x14ac:dyDescent="0.15">
      <c r="A14" s="32"/>
      <c r="B14" s="19" t="s">
        <v>19</v>
      </c>
      <c r="C14" s="37">
        <v>2.7817829999999999</v>
      </c>
      <c r="D14" s="37">
        <v>2.1524179999999999</v>
      </c>
      <c r="E14" s="37">
        <v>2.9800490000000002</v>
      </c>
      <c r="F14" s="37">
        <v>3.4772020000000001</v>
      </c>
      <c r="G14" s="37">
        <v>2.8290259999999998</v>
      </c>
      <c r="H14" s="37">
        <v>5.1126820000000004</v>
      </c>
      <c r="I14" s="37">
        <v>1.807113</v>
      </c>
      <c r="J14" s="37">
        <v>1.8342830000000001</v>
      </c>
      <c r="K14" s="37">
        <v>1.0922320000000001</v>
      </c>
      <c r="L14" s="37">
        <v>1.7681500000000001</v>
      </c>
      <c r="M14" s="37">
        <v>1.7576579999999999</v>
      </c>
      <c r="N14" s="37">
        <v>2.174865</v>
      </c>
      <c r="O14" s="37">
        <v>3.0484979999999999</v>
      </c>
      <c r="P14" s="37">
        <v>3.4480740000000001</v>
      </c>
      <c r="Q14" s="37">
        <v>1.372665</v>
      </c>
      <c r="R14" s="37">
        <v>2.144965</v>
      </c>
      <c r="S14" s="37">
        <v>1.5695300000000001</v>
      </c>
      <c r="T14" s="37">
        <v>2.5216980000000002</v>
      </c>
      <c r="U14" s="37">
        <v>1.4170510000000001</v>
      </c>
      <c r="V14" s="37">
        <v>1.747336</v>
      </c>
      <c r="W14" s="37">
        <v>1.5328010000000001</v>
      </c>
      <c r="X14" s="37">
        <v>1.037121</v>
      </c>
      <c r="Y14" s="37">
        <v>0.119356</v>
      </c>
      <c r="Z14" s="37">
        <v>8.7506E-2</v>
      </c>
      <c r="AA14" s="37">
        <v>3.4222000000000002E-2</v>
      </c>
      <c r="AB14" s="37">
        <v>1.274E-3</v>
      </c>
      <c r="AC14" s="37">
        <f t="shared" si="0"/>
        <v>49.849557999999995</v>
      </c>
    </row>
    <row r="15" spans="1:29" s="30" customFormat="1" x14ac:dyDescent="0.15">
      <c r="A15" s="34"/>
      <c r="B15" s="19" t="s">
        <v>20</v>
      </c>
      <c r="C15" s="37">
        <v>15.26407</v>
      </c>
      <c r="D15" s="37">
        <v>10.853853000000001</v>
      </c>
      <c r="E15" s="37">
        <v>10.651697</v>
      </c>
      <c r="F15" s="37">
        <v>8.6630319999999994</v>
      </c>
      <c r="G15" s="37">
        <v>7.4923799999999998</v>
      </c>
      <c r="H15" s="37">
        <v>7.1153339999999998</v>
      </c>
      <c r="I15" s="37">
        <v>6.8508329999999997</v>
      </c>
      <c r="J15" s="37">
        <v>5.0829380000000004</v>
      </c>
      <c r="K15" s="37">
        <v>5.7595109999999998</v>
      </c>
      <c r="L15" s="37">
        <v>8.1601479999999995</v>
      </c>
      <c r="M15" s="37">
        <v>7.2202270000000004</v>
      </c>
      <c r="N15" s="37">
        <v>6.5638430000000003</v>
      </c>
      <c r="O15" s="37">
        <v>7.8708590000000003</v>
      </c>
      <c r="P15" s="37">
        <v>9.1839879999999994</v>
      </c>
      <c r="Q15" s="37">
        <v>8.6350639999999999</v>
      </c>
      <c r="R15" s="37">
        <v>17.362389</v>
      </c>
      <c r="S15" s="37">
        <v>20.788336000000001</v>
      </c>
      <c r="T15" s="37">
        <v>13.127369</v>
      </c>
      <c r="U15" s="37">
        <v>17.770489000000001</v>
      </c>
      <c r="V15" s="37">
        <v>17.954521</v>
      </c>
      <c r="W15" s="37">
        <v>15.221904</v>
      </c>
      <c r="X15" s="37">
        <v>10.590083999999999</v>
      </c>
      <c r="Y15" s="37">
        <v>1.7050810000000001</v>
      </c>
      <c r="Z15" s="37">
        <v>4.5759539999999994</v>
      </c>
      <c r="AA15" s="37">
        <v>0.87287800000000004</v>
      </c>
      <c r="AB15" s="37">
        <v>0.29450900000000002</v>
      </c>
      <c r="AC15" s="37">
        <f t="shared" si="0"/>
        <v>245.63129099999998</v>
      </c>
    </row>
    <row r="16" spans="1:29" s="30" customFormat="1" x14ac:dyDescent="0.15">
      <c r="A16" s="32"/>
      <c r="B16" s="19" t="s">
        <v>1059</v>
      </c>
      <c r="C16" s="37">
        <v>18.020693999999999</v>
      </c>
      <c r="D16" s="37">
        <v>16.144469999999998</v>
      </c>
      <c r="E16" s="37">
        <v>24.623830999999999</v>
      </c>
      <c r="F16" s="37">
        <v>22.053906999999999</v>
      </c>
      <c r="G16" s="37">
        <v>22.846989000000001</v>
      </c>
      <c r="H16" s="37">
        <v>26.961476999999999</v>
      </c>
      <c r="I16" s="37">
        <v>26.314989000000001</v>
      </c>
      <c r="J16" s="37">
        <v>24.910663</v>
      </c>
      <c r="K16" s="37">
        <v>15.171359000000001</v>
      </c>
      <c r="L16" s="37">
        <v>21.221052</v>
      </c>
      <c r="M16" s="37">
        <v>14.258027</v>
      </c>
      <c r="N16" s="37">
        <v>10.030514999999999</v>
      </c>
      <c r="O16" s="37">
        <v>11.275952</v>
      </c>
      <c r="P16" s="37">
        <v>12.205524</v>
      </c>
      <c r="Q16" s="37">
        <v>8.6397329999999997</v>
      </c>
      <c r="R16" s="37">
        <v>11.34915</v>
      </c>
      <c r="S16" s="37">
        <v>13.459941000000001</v>
      </c>
      <c r="T16" s="37">
        <v>14.130845000000001</v>
      </c>
      <c r="U16" s="37">
        <v>12.120775</v>
      </c>
      <c r="V16" s="37">
        <v>12.311302</v>
      </c>
      <c r="W16" s="37">
        <v>8.1544070000000008</v>
      </c>
      <c r="X16" s="37">
        <v>7.6649200000000004</v>
      </c>
      <c r="Y16" s="37">
        <v>4.407394</v>
      </c>
      <c r="Z16" s="37">
        <v>1.0826389999999999</v>
      </c>
      <c r="AA16" s="37">
        <v>0.77967399999999998</v>
      </c>
      <c r="AB16" s="37">
        <v>1.0765370000000001</v>
      </c>
      <c r="AC16" s="37">
        <f t="shared" si="0"/>
        <v>361.21676599999995</v>
      </c>
    </row>
    <row r="17" spans="1:29" s="30" customFormat="1" x14ac:dyDescent="0.15">
      <c r="A17" s="32"/>
      <c r="B17" s="19" t="s">
        <v>22</v>
      </c>
      <c r="C17" s="37">
        <v>2.9737719999999999</v>
      </c>
      <c r="D17" s="37">
        <v>1.3543369999999999</v>
      </c>
      <c r="E17" s="37">
        <v>1.8482719999999999</v>
      </c>
      <c r="F17" s="37">
        <v>2.1727910000000001</v>
      </c>
      <c r="G17" s="37">
        <v>2.2674210000000001</v>
      </c>
      <c r="H17" s="37">
        <v>1.1339859999999999</v>
      </c>
      <c r="I17" s="37">
        <v>0.76869100000000001</v>
      </c>
      <c r="J17" s="37">
        <v>1.4721550000000001</v>
      </c>
      <c r="K17" s="37">
        <v>0.88170700000000002</v>
      </c>
      <c r="L17" s="37">
        <v>1.2245600000000001</v>
      </c>
      <c r="M17" s="37">
        <v>1.3290219999999999</v>
      </c>
      <c r="N17" s="37">
        <v>0.55566199999999999</v>
      </c>
      <c r="O17" s="37">
        <v>2.431508</v>
      </c>
      <c r="P17" s="37">
        <v>5.2640289999999998</v>
      </c>
      <c r="Q17" s="37">
        <v>11.285957</v>
      </c>
      <c r="R17" s="37">
        <v>16.387808</v>
      </c>
      <c r="S17" s="37">
        <v>18.605467999999998</v>
      </c>
      <c r="T17" s="37">
        <v>18.94228</v>
      </c>
      <c r="U17" s="37">
        <v>17.876774000000001</v>
      </c>
      <c r="V17" s="37">
        <v>24.17521</v>
      </c>
      <c r="W17" s="37">
        <v>144.89951000000002</v>
      </c>
      <c r="X17" s="37">
        <v>139.01607800000002</v>
      </c>
      <c r="Y17" s="37">
        <v>2.9315729999999998</v>
      </c>
      <c r="Z17" s="37">
        <v>17.224641000000002</v>
      </c>
      <c r="AA17" s="37">
        <v>4.9966000000000003E-2</v>
      </c>
      <c r="AB17" s="37">
        <v>0.38187899999999997</v>
      </c>
      <c r="AC17" s="37">
        <f t="shared" si="0"/>
        <v>437.45505700000001</v>
      </c>
    </row>
    <row r="18" spans="1:29" s="30" customFormat="1" x14ac:dyDescent="0.15">
      <c r="A18" s="32"/>
      <c r="B18" s="19" t="s">
        <v>1058</v>
      </c>
      <c r="C18" s="37">
        <v>3.0671E-2</v>
      </c>
      <c r="D18" s="37">
        <v>0.107558</v>
      </c>
      <c r="E18" s="37">
        <v>8.9446999999999999E-2</v>
      </c>
      <c r="F18" s="37">
        <v>9.0986999999999998E-2</v>
      </c>
      <c r="G18" s="37">
        <v>0.15056900000000001</v>
      </c>
      <c r="H18" s="37">
        <v>0.20807400000000001</v>
      </c>
      <c r="I18" s="37">
        <v>0.47620400000000002</v>
      </c>
      <c r="J18" s="37">
        <v>0.170069</v>
      </c>
      <c r="K18" s="37">
        <v>0.104686</v>
      </c>
      <c r="L18" s="37">
        <v>0.16867499999999999</v>
      </c>
      <c r="M18" s="37">
        <v>0.12762200000000001</v>
      </c>
      <c r="N18" s="37">
        <v>0.17829600000000001</v>
      </c>
      <c r="O18" s="37">
        <v>0.37712200000000001</v>
      </c>
      <c r="P18" s="37">
        <v>0.23080700000000001</v>
      </c>
      <c r="Q18" s="37">
        <v>0.11081299999999999</v>
      </c>
      <c r="R18" s="37">
        <v>0.16303500000000001</v>
      </c>
      <c r="S18" s="37">
        <v>0.29935</v>
      </c>
      <c r="T18" s="37">
        <v>0.38939600000000002</v>
      </c>
      <c r="U18" s="37">
        <v>0.49722499999999997</v>
      </c>
      <c r="V18" s="37">
        <v>0.30653900000000001</v>
      </c>
      <c r="W18" s="37">
        <v>0.31556299999999998</v>
      </c>
      <c r="X18" s="37">
        <v>0.25782899999999997</v>
      </c>
      <c r="Y18" s="37">
        <v>0.13344999999999999</v>
      </c>
      <c r="Z18" s="37">
        <v>0.198792</v>
      </c>
      <c r="AA18" s="37">
        <v>2.4753000000000001E-2</v>
      </c>
      <c r="AB18" s="37">
        <v>1.0468E-2</v>
      </c>
      <c r="AC18" s="37">
        <f t="shared" si="0"/>
        <v>5.218</v>
      </c>
    </row>
    <row r="19" spans="1:29" s="30" customFormat="1" x14ac:dyDescent="0.15">
      <c r="A19" s="34"/>
      <c r="B19" s="19" t="s">
        <v>24</v>
      </c>
      <c r="C19" s="37">
        <v>0.42662299999999997</v>
      </c>
      <c r="D19" s="37">
        <v>0.101632</v>
      </c>
      <c r="E19" s="37">
        <v>0.26259700000000002</v>
      </c>
      <c r="F19" s="37">
        <v>0.12639500000000001</v>
      </c>
      <c r="G19" s="37">
        <v>0.26952199999999998</v>
      </c>
      <c r="H19" s="37">
        <v>0.17832400000000001</v>
      </c>
      <c r="I19" s="37">
        <v>0.199293</v>
      </c>
      <c r="J19" s="37">
        <v>0.20319000000000001</v>
      </c>
      <c r="K19" s="37">
        <v>0.24151600000000001</v>
      </c>
      <c r="L19" s="37">
        <v>0.14599400000000001</v>
      </c>
      <c r="M19" s="37">
        <v>0.118251</v>
      </c>
      <c r="N19" s="37">
        <v>0.289468</v>
      </c>
      <c r="O19" s="37">
        <v>0.347908</v>
      </c>
      <c r="P19" s="37">
        <v>0.20318600000000001</v>
      </c>
      <c r="Q19" s="37">
        <v>0.25600400000000001</v>
      </c>
      <c r="R19" s="37">
        <v>0.420792</v>
      </c>
      <c r="S19" s="37">
        <v>0.41378500000000001</v>
      </c>
      <c r="T19" s="37">
        <v>0.31108400000000003</v>
      </c>
      <c r="U19" s="37">
        <v>0.36574200000000001</v>
      </c>
      <c r="V19" s="37">
        <v>0.42937999999999998</v>
      </c>
      <c r="W19" s="37">
        <v>0.38014199999999998</v>
      </c>
      <c r="X19" s="37">
        <v>0.35853200000000002</v>
      </c>
      <c r="Y19" s="37">
        <v>0.15712200000000001</v>
      </c>
      <c r="Z19" s="37">
        <v>0.15855099999999997</v>
      </c>
      <c r="AA19" s="37">
        <v>6.3055E-2</v>
      </c>
      <c r="AB19" s="37">
        <v>0</v>
      </c>
      <c r="AC19" s="37">
        <f t="shared" si="0"/>
        <v>6.4280880000000007</v>
      </c>
    </row>
    <row r="20" spans="1:29" s="30" customFormat="1" x14ac:dyDescent="0.15">
      <c r="A20" s="32"/>
      <c r="B20" s="19" t="s">
        <v>25</v>
      </c>
      <c r="C20" s="21">
        <f>SUM(C9:C12)</f>
        <v>757.81629199999998</v>
      </c>
      <c r="D20" s="21">
        <f t="shared" ref="D20:AB20" si="2">SUM(D9:D12)</f>
        <v>698.93298299999992</v>
      </c>
      <c r="E20" s="21">
        <f t="shared" si="2"/>
        <v>714.82471499999997</v>
      </c>
      <c r="F20" s="21">
        <f t="shared" si="2"/>
        <v>602.62153000000001</v>
      </c>
      <c r="G20" s="21">
        <f t="shared" si="2"/>
        <v>604.1374209999999</v>
      </c>
      <c r="H20" s="21">
        <f t="shared" si="2"/>
        <v>679.82934799999998</v>
      </c>
      <c r="I20" s="21">
        <f t="shared" si="2"/>
        <v>658.97565600000007</v>
      </c>
      <c r="J20" s="21">
        <f t="shared" si="2"/>
        <v>647.13016300000004</v>
      </c>
      <c r="K20" s="21">
        <f t="shared" si="2"/>
        <v>604.96281199999999</v>
      </c>
      <c r="L20" s="21">
        <f t="shared" si="2"/>
        <v>726.05054699999994</v>
      </c>
      <c r="M20" s="21">
        <f t="shared" si="2"/>
        <v>762.52706000000001</v>
      </c>
      <c r="N20" s="21">
        <f t="shared" si="2"/>
        <v>641.72694700000011</v>
      </c>
      <c r="O20" s="21">
        <f t="shared" si="2"/>
        <v>641.85168099999999</v>
      </c>
      <c r="P20" s="21">
        <f t="shared" si="2"/>
        <v>662.33556799999997</v>
      </c>
      <c r="Q20" s="21">
        <f t="shared" si="2"/>
        <v>531.184166</v>
      </c>
      <c r="R20" s="21">
        <f t="shared" si="2"/>
        <v>689.13095700000008</v>
      </c>
      <c r="S20" s="21">
        <f t="shared" si="2"/>
        <v>784.99377000000004</v>
      </c>
      <c r="T20" s="21">
        <f t="shared" si="2"/>
        <v>810.23709400000007</v>
      </c>
      <c r="U20" s="21">
        <f t="shared" si="2"/>
        <v>772.7101009999999</v>
      </c>
      <c r="V20" s="21">
        <f t="shared" si="2"/>
        <v>659.17056600000001</v>
      </c>
      <c r="W20" s="21">
        <f t="shared" si="2"/>
        <v>604.88562400000001</v>
      </c>
      <c r="X20" s="21">
        <f t="shared" si="2"/>
        <v>517.41433499999994</v>
      </c>
      <c r="Y20" s="21">
        <f t="shared" si="2"/>
        <v>376.303562</v>
      </c>
      <c r="Z20" s="21">
        <f t="shared" si="2"/>
        <v>435.09359699999999</v>
      </c>
      <c r="AA20" s="21">
        <f t="shared" si="2"/>
        <v>264.42488400000002</v>
      </c>
      <c r="AB20" s="21">
        <f t="shared" si="2"/>
        <v>231.67488499999996</v>
      </c>
      <c r="AC20" s="37">
        <f t="shared" si="0"/>
        <v>16080.946264</v>
      </c>
    </row>
    <row r="21" spans="1:29" s="30" customFormat="1" x14ac:dyDescent="0.15">
      <c r="A21" s="32"/>
      <c r="B21" s="19" t="s">
        <v>26</v>
      </c>
      <c r="C21" s="21">
        <f>C22-C20</f>
        <v>180.58672899999999</v>
      </c>
      <c r="D21" s="21">
        <f t="shared" ref="D21:AB21" si="3">D22-D20</f>
        <v>170.05472000000009</v>
      </c>
      <c r="E21" s="21">
        <f t="shared" si="3"/>
        <v>143.60785600000008</v>
      </c>
      <c r="F21" s="21">
        <f t="shared" si="3"/>
        <v>93.034986000000004</v>
      </c>
      <c r="G21" s="21">
        <f t="shared" si="3"/>
        <v>76.233191000000147</v>
      </c>
      <c r="H21" s="21">
        <f t="shared" si="3"/>
        <v>98.12646600000005</v>
      </c>
      <c r="I21" s="21">
        <f t="shared" si="3"/>
        <v>98.978825999999913</v>
      </c>
      <c r="J21" s="21">
        <f t="shared" si="3"/>
        <v>110.53767899999991</v>
      </c>
      <c r="K21" s="21">
        <f t="shared" si="3"/>
        <v>109.44076200000006</v>
      </c>
      <c r="L21" s="21">
        <f t="shared" si="3"/>
        <v>141.74672200000009</v>
      </c>
      <c r="M21" s="21">
        <f t="shared" si="3"/>
        <v>116.69378500000005</v>
      </c>
      <c r="N21" s="21">
        <f t="shared" si="3"/>
        <v>110.57355499999994</v>
      </c>
      <c r="O21" s="21">
        <f t="shared" si="3"/>
        <v>85.92214899999999</v>
      </c>
      <c r="P21" s="21">
        <f t="shared" si="3"/>
        <v>92.537132000000042</v>
      </c>
      <c r="Q21" s="21">
        <f t="shared" si="3"/>
        <v>62.817991000000006</v>
      </c>
      <c r="R21" s="21">
        <f t="shared" si="3"/>
        <v>75.300629999999956</v>
      </c>
      <c r="S21" s="21">
        <f t="shared" si="3"/>
        <v>139.68361599999992</v>
      </c>
      <c r="T21" s="21">
        <f t="shared" si="3"/>
        <v>118.46639899999991</v>
      </c>
      <c r="U21" s="21">
        <f t="shared" si="3"/>
        <v>127.99233300000014</v>
      </c>
      <c r="V21" s="21">
        <f t="shared" si="3"/>
        <v>154.27609800000005</v>
      </c>
      <c r="W21" s="21">
        <f t="shared" si="3"/>
        <v>148.29981599999996</v>
      </c>
      <c r="X21" s="21">
        <f t="shared" si="3"/>
        <v>156.46460000000002</v>
      </c>
      <c r="Y21" s="21">
        <f t="shared" si="3"/>
        <v>28.007093999999995</v>
      </c>
      <c r="Z21" s="21">
        <f t="shared" si="3"/>
        <v>81.928022999999882</v>
      </c>
      <c r="AA21" s="21">
        <f t="shared" si="3"/>
        <v>57.72327399999989</v>
      </c>
      <c r="AB21" s="21">
        <f t="shared" si="3"/>
        <v>71.852612999999963</v>
      </c>
      <c r="AC21" s="37">
        <f t="shared" si="0"/>
        <v>2850.8870450000004</v>
      </c>
    </row>
    <row r="22" spans="1:29" s="30" customFormat="1" x14ac:dyDescent="0.15">
      <c r="A22" s="32"/>
      <c r="B22" s="19" t="s">
        <v>7</v>
      </c>
      <c r="C22" s="21">
        <v>938.40302099999997</v>
      </c>
      <c r="D22" s="21">
        <v>868.98770300000001</v>
      </c>
      <c r="E22" s="21">
        <v>858.43257100000005</v>
      </c>
      <c r="F22" s="21">
        <v>695.65651600000001</v>
      </c>
      <c r="G22" s="21">
        <v>680.37061200000005</v>
      </c>
      <c r="H22" s="21">
        <v>777.95581400000003</v>
      </c>
      <c r="I22" s="21">
        <v>757.95448199999998</v>
      </c>
      <c r="J22" s="21">
        <v>757.66784199999995</v>
      </c>
      <c r="K22" s="21">
        <v>714.40357400000005</v>
      </c>
      <c r="L22" s="21">
        <v>867.79726900000003</v>
      </c>
      <c r="M22" s="21">
        <v>879.22084500000005</v>
      </c>
      <c r="N22" s="21">
        <v>752.30050200000005</v>
      </c>
      <c r="O22" s="22">
        <v>727.77382999999998</v>
      </c>
      <c r="P22" s="22">
        <v>754.87270000000001</v>
      </c>
      <c r="Q22" s="22">
        <v>594.00215700000001</v>
      </c>
      <c r="R22" s="22">
        <v>764.43158700000004</v>
      </c>
      <c r="S22" s="22">
        <v>924.67738599999996</v>
      </c>
      <c r="T22" s="22">
        <v>928.70349299999998</v>
      </c>
      <c r="U22" s="22">
        <v>900.70243400000004</v>
      </c>
      <c r="V22" s="22">
        <v>813.44666400000006</v>
      </c>
      <c r="W22" s="22">
        <v>753.18543999999997</v>
      </c>
      <c r="X22" s="22">
        <v>673.87893499999996</v>
      </c>
      <c r="Y22" s="37">
        <f>'C1'!X9</f>
        <v>404.31065599999999</v>
      </c>
      <c r="Z22" s="37">
        <f>'C1'!Y9</f>
        <v>517.02161999999987</v>
      </c>
      <c r="AA22" s="37">
        <f>'C1'!Z9</f>
        <v>322.14815799999991</v>
      </c>
      <c r="AB22" s="37">
        <v>303.52749799999992</v>
      </c>
      <c r="AC22" s="37">
        <f t="shared" si="0"/>
        <v>18931.833309000005</v>
      </c>
    </row>
    <row r="23" spans="1:29" s="30" customFormat="1" x14ac:dyDescent="0.15">
      <c r="A23" s="34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30" customFormat="1" x14ac:dyDescent="0.15">
      <c r="A24" s="34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30" customFormat="1" x14ac:dyDescent="0.15">
      <c r="A25" s="3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9" s="30" customFormat="1" x14ac:dyDescent="0.15">
      <c r="A26" s="32"/>
      <c r="B26" s="19" t="s">
        <v>14</v>
      </c>
      <c r="C26" s="23">
        <f>C9/C$22*100</f>
        <v>51.278843655811293</v>
      </c>
      <c r="D26" s="23">
        <f t="shared" ref="D26:X36" si="4">D9/D$22*100</f>
        <v>45.342802163910477</v>
      </c>
      <c r="E26" s="23">
        <f t="shared" si="4"/>
        <v>54.834716191121778</v>
      </c>
      <c r="F26" s="23">
        <f t="shared" si="4"/>
        <v>64.940850205448228</v>
      </c>
      <c r="G26" s="23">
        <f t="shared" si="4"/>
        <v>69.423497674529187</v>
      </c>
      <c r="H26" s="23">
        <f t="shared" si="4"/>
        <v>66.35936678018065</v>
      </c>
      <c r="I26" s="23">
        <f t="shared" si="4"/>
        <v>69.685073779931813</v>
      </c>
      <c r="J26" s="23">
        <f t="shared" si="4"/>
        <v>70.139455384197234</v>
      </c>
      <c r="K26" s="23">
        <f t="shared" si="4"/>
        <v>71.860458805599421</v>
      </c>
      <c r="L26" s="23">
        <f t="shared" si="4"/>
        <v>62.490865709327323</v>
      </c>
      <c r="M26" s="23">
        <f t="shared" si="4"/>
        <v>60.665443617865996</v>
      </c>
      <c r="N26" s="23">
        <f t="shared" si="4"/>
        <v>68.772539646663688</v>
      </c>
      <c r="O26" s="23">
        <f t="shared" si="4"/>
        <v>62.064651184283449</v>
      </c>
      <c r="P26" s="23">
        <f t="shared" si="4"/>
        <v>60.136104537890958</v>
      </c>
      <c r="Q26" s="23">
        <f t="shared" si="4"/>
        <v>61.311573991472891</v>
      </c>
      <c r="R26" s="23">
        <f t="shared" si="4"/>
        <v>56.377590660706176</v>
      </c>
      <c r="S26" s="23">
        <f t="shared" si="4"/>
        <v>49.713855768502604</v>
      </c>
      <c r="T26" s="23">
        <f t="shared" si="4"/>
        <v>50.474101425609696</v>
      </c>
      <c r="U26" s="23">
        <f t="shared" si="4"/>
        <v>51.0312673363998</v>
      </c>
      <c r="V26" s="23">
        <f t="shared" si="4"/>
        <v>53.143606229111043</v>
      </c>
      <c r="W26" s="23">
        <f t="shared" si="4"/>
        <v>55.654277783171167</v>
      </c>
      <c r="X26" s="23">
        <f t="shared" si="4"/>
        <v>55.908562715348864</v>
      </c>
      <c r="Y26" s="23">
        <f t="shared" ref="Y26:AC26" si="5">Y9/Y$22*100</f>
        <v>86.227779017528547</v>
      </c>
      <c r="Z26" s="23">
        <f t="shared" si="5"/>
        <v>73.345935127432398</v>
      </c>
      <c r="AA26" s="23">
        <f t="shared" si="5"/>
        <v>76.33175912804694</v>
      </c>
      <c r="AB26" s="23">
        <f t="shared" si="5"/>
        <v>72.456939634510491</v>
      </c>
      <c r="AC26" s="23">
        <f t="shared" si="5"/>
        <v>60.549424664279861</v>
      </c>
    </row>
    <row r="27" spans="1:29" s="30" customFormat="1" x14ac:dyDescent="0.15">
      <c r="A27" s="32"/>
      <c r="B27" s="19" t="s">
        <v>15</v>
      </c>
      <c r="C27" s="23">
        <f t="shared" ref="C27:R39" si="6">C10/C$22*100</f>
        <v>0.71908197746520264</v>
      </c>
      <c r="D27" s="23">
        <f t="shared" si="6"/>
        <v>5.6519975864376528</v>
      </c>
      <c r="E27" s="23">
        <f t="shared" si="6"/>
        <v>4.1364347299445603</v>
      </c>
      <c r="F27" s="23">
        <f t="shared" si="6"/>
        <v>1.3029214549900083</v>
      </c>
      <c r="G27" s="23">
        <f t="shared" si="6"/>
        <v>0.29820791260161017</v>
      </c>
      <c r="H27" s="23">
        <f t="shared" si="6"/>
        <v>0.19441142707367182</v>
      </c>
      <c r="I27" s="23">
        <f t="shared" si="6"/>
        <v>1.1732889258117747</v>
      </c>
      <c r="J27" s="23">
        <f t="shared" si="6"/>
        <v>3.7116505995248508</v>
      </c>
      <c r="K27" s="23">
        <f t="shared" si="6"/>
        <v>1.5209384996721753</v>
      </c>
      <c r="L27" s="23">
        <f t="shared" si="6"/>
        <v>6.6146294820847151</v>
      </c>
      <c r="M27" s="23">
        <f t="shared" si="6"/>
        <v>11.73180453882437</v>
      </c>
      <c r="N27" s="23">
        <f t="shared" si="6"/>
        <v>3.077229503164681</v>
      </c>
      <c r="O27" s="23">
        <f t="shared" si="6"/>
        <v>5.9307029492940133</v>
      </c>
      <c r="P27" s="23">
        <f t="shared" si="6"/>
        <v>7.0259352338480383</v>
      </c>
      <c r="Q27" s="23">
        <f t="shared" si="6"/>
        <v>6.2158136237205612</v>
      </c>
      <c r="R27" s="23">
        <f t="shared" si="6"/>
        <v>8.702234984960139</v>
      </c>
      <c r="S27" s="23">
        <f t="shared" si="4"/>
        <v>9.104750075503631</v>
      </c>
      <c r="T27" s="23">
        <f t="shared" si="4"/>
        <v>16.539392729515665</v>
      </c>
      <c r="U27" s="23">
        <f t="shared" si="4"/>
        <v>10.00551032151424</v>
      </c>
      <c r="V27" s="23">
        <f t="shared" si="4"/>
        <v>5.832593592147302</v>
      </c>
      <c r="W27" s="23">
        <f t="shared" si="4"/>
        <v>3.8623566594702097</v>
      </c>
      <c r="X27" s="23">
        <f t="shared" ref="X27:AC39" si="7">X10/X$22*100</f>
        <v>2.7068399162825889</v>
      </c>
      <c r="Y27" s="23">
        <f t="shared" si="7"/>
        <v>2.9530915949937264</v>
      </c>
      <c r="Z27" s="23">
        <f t="shared" si="7"/>
        <v>4.6415409088695379</v>
      </c>
      <c r="AA27" s="23">
        <f t="shared" si="7"/>
        <v>4.8724785817338132</v>
      </c>
      <c r="AB27" s="23">
        <f t="shared" si="7"/>
        <v>2.9272141926330519</v>
      </c>
      <c r="AC27" s="23">
        <f t="shared" si="7"/>
        <v>5.3793415480573605</v>
      </c>
    </row>
    <row r="28" spans="1:29" s="30" customFormat="1" x14ac:dyDescent="0.15">
      <c r="A28" s="34"/>
      <c r="B28" s="19" t="s">
        <v>48</v>
      </c>
      <c r="C28" s="23">
        <f t="shared" si="6"/>
        <v>1.2477542951132508</v>
      </c>
      <c r="D28" s="23">
        <f t="shared" si="4"/>
        <v>1.5817310132868474</v>
      </c>
      <c r="E28" s="23">
        <f t="shared" si="4"/>
        <v>1.561632614240589</v>
      </c>
      <c r="F28" s="23">
        <f t="shared" si="4"/>
        <v>2.4206148598771984</v>
      </c>
      <c r="G28" s="23">
        <f t="shared" si="4"/>
        <v>2.4260903849856463</v>
      </c>
      <c r="H28" s="23">
        <f t="shared" si="4"/>
        <v>3.1440045256863391</v>
      </c>
      <c r="I28" s="23">
        <f t="shared" si="4"/>
        <v>2.2984451459447932</v>
      </c>
      <c r="J28" s="23">
        <f t="shared" si="4"/>
        <v>1.5952222504383395</v>
      </c>
      <c r="K28" s="23">
        <f t="shared" si="4"/>
        <v>1.9224745647759036</v>
      </c>
      <c r="L28" s="23">
        <f t="shared" si="4"/>
        <v>2.5195263664744263</v>
      </c>
      <c r="M28" s="23">
        <f t="shared" si="4"/>
        <v>3.0428604089794979</v>
      </c>
      <c r="N28" s="23">
        <f t="shared" si="4"/>
        <v>3.4642132938520884</v>
      </c>
      <c r="O28" s="23">
        <f t="shared" si="4"/>
        <v>3.2036014540396431</v>
      </c>
      <c r="P28" s="23">
        <f t="shared" si="4"/>
        <v>2.8643951490098929</v>
      </c>
      <c r="Q28" s="23">
        <f t="shared" si="4"/>
        <v>2.7672333856525033</v>
      </c>
      <c r="R28" s="23">
        <f t="shared" si="4"/>
        <v>2.7980948673174066</v>
      </c>
      <c r="S28" s="23">
        <f t="shared" si="4"/>
        <v>3.0297914087843827</v>
      </c>
      <c r="T28" s="23">
        <f t="shared" si="4"/>
        <v>2.4173523809498585</v>
      </c>
      <c r="U28" s="23">
        <f t="shared" si="4"/>
        <v>3.1457917654522514</v>
      </c>
      <c r="V28" s="23">
        <f t="shared" si="4"/>
        <v>2.6366852246381578</v>
      </c>
      <c r="W28" s="23">
        <f t="shared" si="4"/>
        <v>2.33324890082846</v>
      </c>
      <c r="X28" s="23">
        <f t="shared" si="7"/>
        <v>3.1626397403266511</v>
      </c>
      <c r="Y28" s="23">
        <f t="shared" si="7"/>
        <v>4.8724909194577358E-3</v>
      </c>
      <c r="Z28" s="23">
        <f t="shared" si="7"/>
        <v>0.16477995639718127</v>
      </c>
      <c r="AA28" s="23">
        <f t="shared" si="7"/>
        <v>7.5192421246127406E-2</v>
      </c>
      <c r="AB28" s="23">
        <f t="shared" si="7"/>
        <v>5.7854395781959778E-2</v>
      </c>
      <c r="AC28" s="23">
        <f t="shared" si="7"/>
        <v>2.3123656375734472</v>
      </c>
    </row>
    <row r="29" spans="1:29" s="30" customFormat="1" x14ac:dyDescent="0.15">
      <c r="A29" s="32"/>
      <c r="B29" s="19" t="s">
        <v>17</v>
      </c>
      <c r="C29" s="23">
        <f t="shared" si="6"/>
        <v>27.510271943167581</v>
      </c>
      <c r="D29" s="23">
        <f t="shared" si="4"/>
        <v>27.854179658052075</v>
      </c>
      <c r="E29" s="23">
        <f t="shared" si="4"/>
        <v>22.738138275976478</v>
      </c>
      <c r="F29" s="23">
        <f t="shared" si="4"/>
        <v>17.961917717450088</v>
      </c>
      <c r="G29" s="23">
        <f t="shared" si="4"/>
        <v>16.647547381132327</v>
      </c>
      <c r="H29" s="23">
        <f t="shared" si="4"/>
        <v>17.688844600626638</v>
      </c>
      <c r="I29" s="23">
        <f t="shared" si="4"/>
        <v>13.784515360910552</v>
      </c>
      <c r="J29" s="23">
        <f t="shared" si="4"/>
        <v>9.9644714761432365</v>
      </c>
      <c r="K29" s="23">
        <f t="shared" si="4"/>
        <v>9.3769491696299916</v>
      </c>
      <c r="L29" s="23">
        <f t="shared" si="4"/>
        <v>12.040895924967467</v>
      </c>
      <c r="M29" s="23">
        <f t="shared" si="4"/>
        <v>11.287482611948308</v>
      </c>
      <c r="N29" s="23">
        <f t="shared" si="4"/>
        <v>9.9879607683685965</v>
      </c>
      <c r="O29" s="23">
        <f t="shared" si="4"/>
        <v>16.994883561559224</v>
      </c>
      <c r="P29" s="23">
        <f t="shared" si="4"/>
        <v>17.71492438393917</v>
      </c>
      <c r="Q29" s="23">
        <f t="shared" si="4"/>
        <v>19.12999804140442</v>
      </c>
      <c r="R29" s="23">
        <f t="shared" si="4"/>
        <v>22.271540697074837</v>
      </c>
      <c r="S29" s="23">
        <f t="shared" si="4"/>
        <v>23.045402669769629</v>
      </c>
      <c r="T29" s="23">
        <f t="shared" si="4"/>
        <v>17.813047786178622</v>
      </c>
      <c r="U29" s="23">
        <f t="shared" si="4"/>
        <v>21.607151113793925</v>
      </c>
      <c r="V29" s="23">
        <f t="shared" si="4"/>
        <v>19.421384952658677</v>
      </c>
      <c r="W29" s="23">
        <f t="shared" si="4"/>
        <v>18.460434922905574</v>
      </c>
      <c r="X29" s="23">
        <f t="shared" si="7"/>
        <v>15.003454737756419</v>
      </c>
      <c r="Y29" s="23">
        <f t="shared" si="7"/>
        <v>3.8871345008527314</v>
      </c>
      <c r="Z29" s="23">
        <f t="shared" si="7"/>
        <v>6.0015937051143071</v>
      </c>
      <c r="AA29" s="23">
        <f t="shared" si="7"/>
        <v>0.80233176438028897</v>
      </c>
      <c r="AB29" s="23">
        <f t="shared" si="7"/>
        <v>0.88547002090729876</v>
      </c>
      <c r="AC29" s="23">
        <f t="shared" si="7"/>
        <v>16.700173102078725</v>
      </c>
    </row>
    <row r="30" spans="1:29" s="30" customFormat="1" x14ac:dyDescent="0.15">
      <c r="A30" s="32"/>
      <c r="B30" s="19" t="s">
        <v>18</v>
      </c>
      <c r="C30" s="23">
        <f t="shared" si="6"/>
        <v>4.2090244933258791</v>
      </c>
      <c r="D30" s="23">
        <f t="shared" si="4"/>
        <v>3.5344882204852093</v>
      </c>
      <c r="E30" s="23">
        <f t="shared" si="4"/>
        <v>4.7127630482231551</v>
      </c>
      <c r="F30" s="23">
        <f t="shared" si="4"/>
        <v>5.2589623123719873</v>
      </c>
      <c r="G30" s="23">
        <f t="shared" si="4"/>
        <v>5.2700552269003644</v>
      </c>
      <c r="H30" s="23">
        <f t="shared" si="4"/>
        <v>5.2329292059253127</v>
      </c>
      <c r="I30" s="23">
        <f t="shared" si="4"/>
        <v>4.8046583092835382</v>
      </c>
      <c r="J30" s="23">
        <f t="shared" si="4"/>
        <v>4.4443351206662403</v>
      </c>
      <c r="K30" s="23">
        <f t="shared" si="4"/>
        <v>3.2546045185378651</v>
      </c>
      <c r="L30" s="23">
        <f t="shared" si="4"/>
        <v>3.7668451109172594</v>
      </c>
      <c r="M30" s="23">
        <f t="shared" si="4"/>
        <v>2.8219084136932624</v>
      </c>
      <c r="N30" s="23">
        <f t="shared" si="4"/>
        <v>2.6309498594485849</v>
      </c>
      <c r="O30" s="23">
        <f t="shared" si="4"/>
        <v>3.4834787890078442</v>
      </c>
      <c r="P30" s="23">
        <f t="shared" si="4"/>
        <v>4.0451334377306267</v>
      </c>
      <c r="Q30" s="23">
        <f t="shared" si="4"/>
        <v>5.1010313082078591</v>
      </c>
      <c r="R30" s="23">
        <f t="shared" si="4"/>
        <v>6.2566931839774949</v>
      </c>
      <c r="S30" s="23">
        <f t="shared" si="4"/>
        <v>5.9627726204607328</v>
      </c>
      <c r="T30" s="23">
        <f t="shared" si="4"/>
        <v>5.3216847328041661</v>
      </c>
      <c r="U30" s="23">
        <f t="shared" si="4"/>
        <v>5.5565583161286316</v>
      </c>
      <c r="V30" s="23">
        <f t="shared" si="4"/>
        <v>6.9979127728035033</v>
      </c>
      <c r="W30" s="23">
        <f t="shared" si="4"/>
        <v>22.637761956736714</v>
      </c>
      <c r="X30" s="23">
        <f t="shared" si="7"/>
        <v>23.583548282303855</v>
      </c>
      <c r="Y30" s="23">
        <f t="shared" si="7"/>
        <v>2.3382950361812869</v>
      </c>
      <c r="Z30" s="23">
        <f t="shared" si="7"/>
        <v>4.5120130566300123</v>
      </c>
      <c r="AA30" s="23">
        <f t="shared" si="7"/>
        <v>0.56636921698617948</v>
      </c>
      <c r="AB30" s="23">
        <f t="shared" si="7"/>
        <v>0.58138620442224331</v>
      </c>
      <c r="AC30" s="23">
        <f t="shared" si="7"/>
        <v>5.8409491672120017</v>
      </c>
    </row>
    <row r="31" spans="1:29" s="30" customFormat="1" x14ac:dyDescent="0.15">
      <c r="A31" s="32"/>
      <c r="B31" s="19" t="s">
        <v>19</v>
      </c>
      <c r="C31" s="23">
        <f t="shared" si="6"/>
        <v>0.2964379842933178</v>
      </c>
      <c r="D31" s="23">
        <f t="shared" si="4"/>
        <v>0.24769257292930874</v>
      </c>
      <c r="E31" s="23">
        <f t="shared" si="4"/>
        <v>0.34715003841577208</v>
      </c>
      <c r="F31" s="23">
        <f t="shared" si="4"/>
        <v>0.49984466759454604</v>
      </c>
      <c r="G31" s="23">
        <f t="shared" si="4"/>
        <v>0.41580661335207691</v>
      </c>
      <c r="H31" s="23">
        <f t="shared" si="4"/>
        <v>0.65719439433355786</v>
      </c>
      <c r="I31" s="23">
        <f t="shared" si="4"/>
        <v>0.23841972610698278</v>
      </c>
      <c r="J31" s="23">
        <f t="shared" si="4"/>
        <v>0.24209592889122517</v>
      </c>
      <c r="K31" s="23">
        <f t="shared" si="4"/>
        <v>0.15288725305285217</v>
      </c>
      <c r="L31" s="23">
        <f t="shared" si="4"/>
        <v>0.20375150546826623</v>
      </c>
      <c r="M31" s="23">
        <f t="shared" si="4"/>
        <v>0.19991086539810141</v>
      </c>
      <c r="N31" s="23">
        <f t="shared" si="4"/>
        <v>0.28909524773918066</v>
      </c>
      <c r="O31" s="23">
        <f t="shared" si="4"/>
        <v>0.41887985996968319</v>
      </c>
      <c r="P31" s="23">
        <f t="shared" si="4"/>
        <v>0.4567755596407182</v>
      </c>
      <c r="Q31" s="23">
        <f t="shared" si="4"/>
        <v>0.23108754468714834</v>
      </c>
      <c r="R31" s="23">
        <f t="shared" si="4"/>
        <v>0.28059607118249552</v>
      </c>
      <c r="S31" s="23">
        <f t="shared" si="4"/>
        <v>0.16973811880374029</v>
      </c>
      <c r="T31" s="23">
        <f t="shared" si="4"/>
        <v>0.2715288592114728</v>
      </c>
      <c r="U31" s="23">
        <f t="shared" si="4"/>
        <v>0.15732731993483212</v>
      </c>
      <c r="V31" s="23">
        <f t="shared" si="4"/>
        <v>0.21480646209890902</v>
      </c>
      <c r="W31" s="23">
        <f t="shared" si="4"/>
        <v>0.20350911191273163</v>
      </c>
      <c r="X31" s="23">
        <f t="shared" si="7"/>
        <v>0.15390316362982914</v>
      </c>
      <c r="Y31" s="23">
        <f t="shared" si="7"/>
        <v>2.952086427323845E-2</v>
      </c>
      <c r="Z31" s="23">
        <f t="shared" si="7"/>
        <v>1.6925017565029489E-2</v>
      </c>
      <c r="AA31" s="23">
        <f t="shared" si="7"/>
        <v>1.0623062448179515E-2</v>
      </c>
      <c r="AB31" s="23">
        <f t="shared" si="7"/>
        <v>4.1973132859283812E-4</v>
      </c>
      <c r="AC31" s="23">
        <f t="shared" si="7"/>
        <v>0.26331078024177412</v>
      </c>
    </row>
    <row r="32" spans="1:29" s="30" customFormat="1" x14ac:dyDescent="0.15">
      <c r="A32" s="34"/>
      <c r="B32" s="19" t="s">
        <v>20</v>
      </c>
      <c r="C32" s="23">
        <f t="shared" si="6"/>
        <v>1.6266006884476985</v>
      </c>
      <c r="D32" s="23">
        <f t="shared" si="4"/>
        <v>1.2490226228207053</v>
      </c>
      <c r="E32" s="23">
        <f t="shared" si="4"/>
        <v>1.2408309469888463</v>
      </c>
      <c r="F32" s="23">
        <f t="shared" si="4"/>
        <v>1.2453030771295182</v>
      </c>
      <c r="G32" s="23">
        <f t="shared" si="4"/>
        <v>1.1012204036819861</v>
      </c>
      <c r="H32" s="23">
        <f t="shared" si="4"/>
        <v>0.91461929738852754</v>
      </c>
      <c r="I32" s="23">
        <f t="shared" si="4"/>
        <v>0.90385810265582678</v>
      </c>
      <c r="J32" s="23">
        <f t="shared" si="4"/>
        <v>0.67086627123868359</v>
      </c>
      <c r="K32" s="23">
        <f t="shared" si="4"/>
        <v>0.80619851434281864</v>
      </c>
      <c r="L32" s="23">
        <f t="shared" si="4"/>
        <v>0.94032884079057866</v>
      </c>
      <c r="M32" s="23">
        <f t="shared" si="4"/>
        <v>0.82120744077672536</v>
      </c>
      <c r="N32" s="23">
        <f t="shared" si="4"/>
        <v>0.8725028073954415</v>
      </c>
      <c r="O32" s="23">
        <f t="shared" si="4"/>
        <v>1.0814979428430396</v>
      </c>
      <c r="P32" s="23">
        <f t="shared" si="4"/>
        <v>1.2166273863129504</v>
      </c>
      <c r="Q32" s="23">
        <f t="shared" si="4"/>
        <v>1.4537091992411737</v>
      </c>
      <c r="R32" s="23">
        <f t="shared" si="4"/>
        <v>2.2712809485199883</v>
      </c>
      <c r="S32" s="23">
        <f t="shared" si="4"/>
        <v>2.2481717747988705</v>
      </c>
      <c r="T32" s="23">
        <f t="shared" si="4"/>
        <v>1.4135156267792781</v>
      </c>
      <c r="U32" s="23">
        <f t="shared" si="4"/>
        <v>1.9729589184167788</v>
      </c>
      <c r="V32" s="23">
        <f t="shared" si="4"/>
        <v>2.2072155181891553</v>
      </c>
      <c r="W32" s="23">
        <f t="shared" si="4"/>
        <v>2.0210034862065309</v>
      </c>
      <c r="X32" s="23">
        <f t="shared" si="7"/>
        <v>1.57151135760016</v>
      </c>
      <c r="Y32" s="23">
        <f t="shared" si="7"/>
        <v>0.42172546646903114</v>
      </c>
      <c r="Z32" s="23">
        <f t="shared" si="7"/>
        <v>0.8850604738734138</v>
      </c>
      <c r="AA32" s="23">
        <f t="shared" si="7"/>
        <v>0.27095545273923322</v>
      </c>
      <c r="AB32" s="23">
        <f t="shared" si="7"/>
        <v>9.7028770684888688E-2</v>
      </c>
      <c r="AC32" s="23">
        <f t="shared" si="7"/>
        <v>1.2974511606502963</v>
      </c>
    </row>
    <row r="33" spans="1:29" s="30" customFormat="1" x14ac:dyDescent="0.15">
      <c r="A33" s="32"/>
      <c r="B33" s="19" t="s">
        <v>21</v>
      </c>
      <c r="C33" s="23">
        <f t="shared" si="6"/>
        <v>1.9203576285162023</v>
      </c>
      <c r="D33" s="23">
        <f t="shared" si="4"/>
        <v>1.8578479239999093</v>
      </c>
      <c r="E33" s="23">
        <f t="shared" si="4"/>
        <v>2.868464202297841</v>
      </c>
      <c r="F33" s="23">
        <f t="shared" si="4"/>
        <v>3.1702293434709956</v>
      </c>
      <c r="G33" s="23">
        <f t="shared" si="4"/>
        <v>3.3580211427474178</v>
      </c>
      <c r="H33" s="23">
        <f t="shared" si="4"/>
        <v>3.4656823067331683</v>
      </c>
      <c r="I33" s="23">
        <f t="shared" si="4"/>
        <v>3.4718429173428911</v>
      </c>
      <c r="J33" s="23">
        <f t="shared" si="4"/>
        <v>3.2878078782179596</v>
      </c>
      <c r="K33" s="23">
        <f t="shared" si="4"/>
        <v>2.1236398517793531</v>
      </c>
      <c r="L33" s="23">
        <f t="shared" si="4"/>
        <v>2.4453928075221909</v>
      </c>
      <c r="M33" s="23">
        <f t="shared" si="4"/>
        <v>1.621666169664119</v>
      </c>
      <c r="N33" s="23">
        <f t="shared" si="4"/>
        <v>1.3333122832343927</v>
      </c>
      <c r="O33" s="23">
        <f t="shared" si="4"/>
        <v>1.5493758548586449</v>
      </c>
      <c r="P33" s="23">
        <f t="shared" si="4"/>
        <v>1.6168983194120017</v>
      </c>
      <c r="Q33" s="23">
        <f t="shared" si="4"/>
        <v>1.4544952233229012</v>
      </c>
      <c r="R33" s="23">
        <f t="shared" si="4"/>
        <v>1.484652151089094</v>
      </c>
      <c r="S33" s="23">
        <f t="shared" si="4"/>
        <v>1.4556364418324816</v>
      </c>
      <c r="T33" s="23">
        <f t="shared" si="4"/>
        <v>1.5215669055311716</v>
      </c>
      <c r="U33" s="23">
        <f t="shared" si="4"/>
        <v>1.3457024809150233</v>
      </c>
      <c r="V33" s="23">
        <f t="shared" si="4"/>
        <v>1.5134737832055327</v>
      </c>
      <c r="W33" s="23">
        <f t="shared" si="4"/>
        <v>1.0826559525632893</v>
      </c>
      <c r="X33" s="23">
        <f t="shared" si="7"/>
        <v>1.1374327942154774</v>
      </c>
      <c r="Y33" s="23">
        <f t="shared" si="7"/>
        <v>1.0901008753031729</v>
      </c>
      <c r="Z33" s="23">
        <f t="shared" si="7"/>
        <v>0.20939917367478758</v>
      </c>
      <c r="AA33" s="23">
        <f t="shared" si="7"/>
        <v>0.24202342327222004</v>
      </c>
      <c r="AB33" s="23">
        <f t="shared" si="7"/>
        <v>0.35467527887703948</v>
      </c>
      <c r="AC33" s="23">
        <f t="shared" si="7"/>
        <v>1.9079861950204322</v>
      </c>
    </row>
    <row r="34" spans="1:29" s="30" customFormat="1" x14ac:dyDescent="0.15">
      <c r="A34" s="32"/>
      <c r="B34" s="19" t="s">
        <v>22</v>
      </c>
      <c r="C34" s="23">
        <f t="shared" si="6"/>
        <v>0.31689710427733164</v>
      </c>
      <c r="D34" s="23">
        <f t="shared" si="4"/>
        <v>0.15585226296349555</v>
      </c>
      <c r="E34" s="23">
        <f t="shared" si="4"/>
        <v>0.21530776702087645</v>
      </c>
      <c r="F34" s="23">
        <f t="shared" si="4"/>
        <v>0.31233675672204875</v>
      </c>
      <c r="G34" s="23">
        <f t="shared" si="4"/>
        <v>0.3332626306910505</v>
      </c>
      <c r="H34" s="23">
        <f t="shared" si="4"/>
        <v>0.14576483388811076</v>
      </c>
      <c r="I34" s="23">
        <f t="shared" si="4"/>
        <v>0.1014165122385278</v>
      </c>
      <c r="J34" s="23">
        <f t="shared" si="4"/>
        <v>0.19430084245280668</v>
      </c>
      <c r="K34" s="23">
        <f t="shared" si="4"/>
        <v>0.1234186154841381</v>
      </c>
      <c r="L34" s="23">
        <f t="shared" si="4"/>
        <v>0.14111129911841194</v>
      </c>
      <c r="M34" s="23">
        <f t="shared" si="4"/>
        <v>0.15115906402332849</v>
      </c>
      <c r="N34" s="23">
        <f t="shared" si="4"/>
        <v>7.3861707990725223E-2</v>
      </c>
      <c r="O34" s="23">
        <f t="shared" si="4"/>
        <v>0.33410214819073669</v>
      </c>
      <c r="P34" s="23">
        <f t="shared" si="4"/>
        <v>0.69733996208897209</v>
      </c>
      <c r="Q34" s="23">
        <f t="shared" si="4"/>
        <v>1.8999858614991527</v>
      </c>
      <c r="R34" s="23">
        <f t="shared" si="4"/>
        <v>2.1437900106030026</v>
      </c>
      <c r="S34" s="23">
        <f t="shared" si="4"/>
        <v>2.0121037111639715</v>
      </c>
      <c r="T34" s="23">
        <f t="shared" si="4"/>
        <v>2.0396477608596655</v>
      </c>
      <c r="U34" s="23">
        <f t="shared" si="4"/>
        <v>1.9847591529879225</v>
      </c>
      <c r="V34" s="23">
        <f t="shared" si="4"/>
        <v>2.9719477711202464</v>
      </c>
      <c r="W34" s="23">
        <f t="shared" si="4"/>
        <v>19.238225051190582</v>
      </c>
      <c r="X34" s="23">
        <f t="shared" si="7"/>
        <v>20.629236318241649</v>
      </c>
      <c r="Y34" s="23">
        <f t="shared" si="7"/>
        <v>0.72507933107753653</v>
      </c>
      <c r="Z34" s="23">
        <f t="shared" si="7"/>
        <v>3.3315127131434092</v>
      </c>
      <c r="AA34" s="23">
        <f t="shared" si="7"/>
        <v>1.5510254756756988E-2</v>
      </c>
      <c r="AB34" s="23">
        <f t="shared" si="7"/>
        <v>0.12581364209709925</v>
      </c>
      <c r="AC34" s="23">
        <f t="shared" si="7"/>
        <v>2.3106851294324371</v>
      </c>
    </row>
    <row r="35" spans="1:29" s="30" customFormat="1" x14ac:dyDescent="0.15">
      <c r="A35" s="32"/>
      <c r="B35" s="19" t="s">
        <v>23</v>
      </c>
      <c r="C35" s="23">
        <f t="shared" si="6"/>
        <v>3.2684251130517192E-3</v>
      </c>
      <c r="D35" s="23">
        <f t="shared" si="4"/>
        <v>1.2377390339204835E-2</v>
      </c>
      <c r="E35" s="23">
        <f t="shared" si="4"/>
        <v>1.0419805005278627E-2</v>
      </c>
      <c r="F35" s="23">
        <f t="shared" si="4"/>
        <v>1.3079299612281645E-2</v>
      </c>
      <c r="G35" s="23">
        <f t="shared" si="4"/>
        <v>2.2130438520469191E-2</v>
      </c>
      <c r="H35" s="23">
        <f t="shared" si="4"/>
        <v>2.6746249112806295E-2</v>
      </c>
      <c r="I35" s="23">
        <f t="shared" si="4"/>
        <v>6.28275195026817E-2</v>
      </c>
      <c r="J35" s="23">
        <f t="shared" si="4"/>
        <v>2.244637961023559E-2</v>
      </c>
      <c r="K35" s="23">
        <f t="shared" si="4"/>
        <v>1.4653622099600526E-2</v>
      </c>
      <c r="L35" s="23">
        <f t="shared" si="4"/>
        <v>1.9437143446460879E-2</v>
      </c>
      <c r="M35" s="23">
        <f t="shared" si="4"/>
        <v>1.4515351942093684E-2</v>
      </c>
      <c r="N35" s="23">
        <f t="shared" si="4"/>
        <v>2.3700103818354225E-2</v>
      </c>
      <c r="O35" s="23">
        <f t="shared" si="4"/>
        <v>5.1818571162417323E-2</v>
      </c>
      <c r="P35" s="23">
        <f t="shared" si="4"/>
        <v>3.0575618908989556E-2</v>
      </c>
      <c r="Q35" s="23">
        <f t="shared" si="4"/>
        <v>1.8655319462080672E-2</v>
      </c>
      <c r="R35" s="23">
        <f t="shared" si="4"/>
        <v>2.1327611623144505E-2</v>
      </c>
      <c r="S35" s="23">
        <f t="shared" si="4"/>
        <v>3.2373453112651336E-2</v>
      </c>
      <c r="T35" s="23">
        <f t="shared" si="4"/>
        <v>4.1928990569652137E-2</v>
      </c>
      <c r="U35" s="23">
        <f t="shared" si="4"/>
        <v>5.5204136375188256E-2</v>
      </c>
      <c r="V35" s="23">
        <f t="shared" si="4"/>
        <v>3.768397038997507E-2</v>
      </c>
      <c r="W35" s="23">
        <f t="shared" si="4"/>
        <v>4.1897118988386182E-2</v>
      </c>
      <c r="X35" s="23">
        <f t="shared" si="7"/>
        <v>3.8260433233456098E-2</v>
      </c>
      <c r="Y35" s="23">
        <f t="shared" si="7"/>
        <v>3.3006797624448456E-2</v>
      </c>
      <c r="Z35" s="23">
        <f t="shared" si="7"/>
        <v>3.8449455943447786E-2</v>
      </c>
      <c r="AA35" s="23">
        <f t="shared" si="7"/>
        <v>7.6837316574071505E-3</v>
      </c>
      <c r="AB35" s="23">
        <f t="shared" si="7"/>
        <v>3.4487814346231003E-3</v>
      </c>
      <c r="AC35" s="23">
        <f t="shared" si="7"/>
        <v>2.7562042802898624E-2</v>
      </c>
    </row>
    <row r="36" spans="1:29" s="30" customFormat="1" x14ac:dyDescent="0.15">
      <c r="A36" s="34"/>
      <c r="B36" s="19" t="s">
        <v>24</v>
      </c>
      <c r="C36" s="23">
        <f t="shared" si="6"/>
        <v>4.5462662678277969E-2</v>
      </c>
      <c r="D36" s="23">
        <f t="shared" si="4"/>
        <v>1.1695447432585821E-2</v>
      </c>
      <c r="E36" s="23">
        <f t="shared" si="4"/>
        <v>3.059028849454036E-2</v>
      </c>
      <c r="F36" s="23">
        <f t="shared" si="4"/>
        <v>1.8169167842596621E-2</v>
      </c>
      <c r="G36" s="23">
        <f t="shared" si="4"/>
        <v>3.9613997907364043E-2</v>
      </c>
      <c r="H36" s="23">
        <f t="shared" si="4"/>
        <v>2.2922124469141124E-2</v>
      </c>
      <c r="I36" s="23">
        <f t="shared" si="4"/>
        <v>2.6293531436627878E-2</v>
      </c>
      <c r="J36" s="23">
        <f t="shared" si="4"/>
        <v>2.6817820255330305E-2</v>
      </c>
      <c r="K36" s="23">
        <f t="shared" si="4"/>
        <v>3.3806661779102465E-2</v>
      </c>
      <c r="L36" s="23">
        <f t="shared" si="4"/>
        <v>1.6823514571350881E-2</v>
      </c>
      <c r="M36" s="23">
        <f t="shared" si="4"/>
        <v>1.3449521888894705E-2</v>
      </c>
      <c r="N36" s="23">
        <f t="shared" si="4"/>
        <v>3.8477709270490421E-2</v>
      </c>
      <c r="O36" s="23">
        <f t="shared" si="4"/>
        <v>4.7804411983321797E-2</v>
      </c>
      <c r="P36" s="23">
        <f t="shared" si="4"/>
        <v>2.691659136699473E-2</v>
      </c>
      <c r="Q36" s="23">
        <f t="shared" si="4"/>
        <v>4.3098159995402174E-2</v>
      </c>
      <c r="R36" s="23">
        <f t="shared" si="4"/>
        <v>5.5046390959770736E-2</v>
      </c>
      <c r="S36" s="23">
        <f t="shared" si="4"/>
        <v>4.474912074901765E-2</v>
      </c>
      <c r="T36" s="23">
        <f t="shared" si="4"/>
        <v>3.3496589852925217E-2</v>
      </c>
      <c r="U36" s="23">
        <f t="shared" si="4"/>
        <v>4.060630749888703E-2</v>
      </c>
      <c r="V36" s="23">
        <f t="shared" si="4"/>
        <v>5.2785267799684517E-2</v>
      </c>
      <c r="W36" s="23">
        <f t="shared" si="4"/>
        <v>5.0471235875191638E-2</v>
      </c>
      <c r="X36" s="23">
        <f t="shared" si="7"/>
        <v>5.3204215383286915E-2</v>
      </c>
      <c r="Y36" s="23">
        <f t="shared" si="7"/>
        <v>3.8861701433859815E-2</v>
      </c>
      <c r="Z36" s="23">
        <f t="shared" si="7"/>
        <v>3.066622242992469E-2</v>
      </c>
      <c r="AA36" s="23">
        <f t="shared" si="7"/>
        <v>1.9573292112382658E-2</v>
      </c>
      <c r="AB36" s="23">
        <f t="shared" si="7"/>
        <v>0</v>
      </c>
      <c r="AC36" s="23">
        <f t="shared" si="7"/>
        <v>3.3953859064162324E-2</v>
      </c>
    </row>
    <row r="37" spans="1:29" s="30" customFormat="1" x14ac:dyDescent="0.15">
      <c r="A37" s="32"/>
      <c r="B37" s="19" t="s">
        <v>25</v>
      </c>
      <c r="C37" s="23">
        <f t="shared" si="6"/>
        <v>80.755951871557329</v>
      </c>
      <c r="D37" s="23">
        <f t="shared" ref="D37:W39" si="8">D20/D$22*100</f>
        <v>80.430710421687053</v>
      </c>
      <c r="E37" s="23">
        <f t="shared" si="8"/>
        <v>83.270921811283401</v>
      </c>
      <c r="F37" s="23">
        <f t="shared" si="8"/>
        <v>86.626304237765524</v>
      </c>
      <c r="G37" s="23">
        <f t="shared" si="8"/>
        <v>88.795343353248754</v>
      </c>
      <c r="H37" s="23">
        <f t="shared" si="8"/>
        <v>87.386627333567304</v>
      </c>
      <c r="I37" s="23">
        <f t="shared" si="8"/>
        <v>86.941323212598945</v>
      </c>
      <c r="J37" s="23">
        <f t="shared" si="8"/>
        <v>85.410799710303678</v>
      </c>
      <c r="K37" s="23">
        <f t="shared" si="8"/>
        <v>84.680821039677483</v>
      </c>
      <c r="L37" s="23">
        <f t="shared" si="8"/>
        <v>83.665917482853928</v>
      </c>
      <c r="M37" s="23">
        <f t="shared" si="8"/>
        <v>86.727591177618166</v>
      </c>
      <c r="N37" s="23">
        <f t="shared" si="8"/>
        <v>85.301943212049068</v>
      </c>
      <c r="O37" s="23">
        <f t="shared" si="8"/>
        <v>88.193839149176341</v>
      </c>
      <c r="P37" s="23">
        <f t="shared" si="8"/>
        <v>87.741359304688061</v>
      </c>
      <c r="Q37" s="23">
        <f t="shared" si="8"/>
        <v>89.42461904225037</v>
      </c>
      <c r="R37" s="23">
        <f t="shared" si="8"/>
        <v>90.149461210058561</v>
      </c>
      <c r="S37" s="23">
        <f t="shared" si="8"/>
        <v>84.893799922560248</v>
      </c>
      <c r="T37" s="23">
        <f t="shared" si="8"/>
        <v>87.243894322253837</v>
      </c>
      <c r="U37" s="23">
        <f t="shared" si="8"/>
        <v>85.789720537160207</v>
      </c>
      <c r="V37" s="23">
        <f t="shared" si="8"/>
        <v>81.034269998555175</v>
      </c>
      <c r="W37" s="23">
        <f t="shared" si="8"/>
        <v>80.310318266375418</v>
      </c>
      <c r="X37" s="23">
        <f t="shared" si="7"/>
        <v>76.781497109714508</v>
      </c>
      <c r="Y37" s="23">
        <f t="shared" si="7"/>
        <v>93.072877604294462</v>
      </c>
      <c r="Z37" s="23">
        <f t="shared" si="7"/>
        <v>84.153849697813428</v>
      </c>
      <c r="AA37" s="23">
        <f t="shared" si="7"/>
        <v>82.081761895407169</v>
      </c>
      <c r="AB37" s="23">
        <f t="shared" si="7"/>
        <v>76.327478243832786</v>
      </c>
      <c r="AC37" s="23">
        <f t="shared" si="7"/>
        <v>84.941304951989409</v>
      </c>
    </row>
    <row r="38" spans="1:29" s="30" customFormat="1" x14ac:dyDescent="0.15">
      <c r="A38" s="32"/>
      <c r="B38" s="19" t="s">
        <v>26</v>
      </c>
      <c r="C38" s="23">
        <f t="shared" si="6"/>
        <v>19.244048128442675</v>
      </c>
      <c r="D38" s="23">
        <f t="shared" si="8"/>
        <v>19.569289578312947</v>
      </c>
      <c r="E38" s="23">
        <f t="shared" si="8"/>
        <v>16.729078188716592</v>
      </c>
      <c r="F38" s="23">
        <f t="shared" si="8"/>
        <v>13.373695762234478</v>
      </c>
      <c r="G38" s="23">
        <f t="shared" si="8"/>
        <v>11.204656646751248</v>
      </c>
      <c r="H38" s="23">
        <f t="shared" si="8"/>
        <v>12.613372666432705</v>
      </c>
      <c r="I38" s="23">
        <f t="shared" si="8"/>
        <v>13.058676787401055</v>
      </c>
      <c r="J38" s="23">
        <f t="shared" si="8"/>
        <v>14.589200289696327</v>
      </c>
      <c r="K38" s="23">
        <f t="shared" si="8"/>
        <v>15.31917896032251</v>
      </c>
      <c r="L38" s="23">
        <f t="shared" si="8"/>
        <v>16.334082517146072</v>
      </c>
      <c r="M38" s="23">
        <f t="shared" si="8"/>
        <v>13.272408822381825</v>
      </c>
      <c r="N38" s="23">
        <f t="shared" si="8"/>
        <v>14.698056787950931</v>
      </c>
      <c r="O38" s="23">
        <f t="shared" si="8"/>
        <v>11.806160850823668</v>
      </c>
      <c r="P38" s="23">
        <f t="shared" si="8"/>
        <v>12.258640695311945</v>
      </c>
      <c r="Q38" s="23">
        <f t="shared" si="8"/>
        <v>10.575380957749621</v>
      </c>
      <c r="R38" s="23">
        <f t="shared" si="8"/>
        <v>9.8505387899414405</v>
      </c>
      <c r="S38" s="23">
        <f t="shared" si="8"/>
        <v>15.106200077439757</v>
      </c>
      <c r="T38" s="23">
        <f t="shared" si="8"/>
        <v>12.756105677746159</v>
      </c>
      <c r="U38" s="23">
        <f t="shared" si="8"/>
        <v>14.210279462839793</v>
      </c>
      <c r="V38" s="23">
        <f t="shared" si="8"/>
        <v>18.965730001444818</v>
      </c>
      <c r="W38" s="23">
        <f t="shared" si="8"/>
        <v>19.689681733624585</v>
      </c>
      <c r="X38" s="23">
        <f t="shared" si="7"/>
        <v>23.218502890285482</v>
      </c>
      <c r="Y38" s="23">
        <f t="shared" si="7"/>
        <v>6.9271223957055428</v>
      </c>
      <c r="Z38" s="23">
        <f t="shared" si="7"/>
        <v>15.846150302186571</v>
      </c>
      <c r="AA38" s="23">
        <f t="shared" si="7"/>
        <v>17.918238104592827</v>
      </c>
      <c r="AB38" s="23">
        <f t="shared" si="7"/>
        <v>23.672521756167207</v>
      </c>
      <c r="AC38" s="23">
        <f t="shared" si="7"/>
        <v>15.058695048010575</v>
      </c>
    </row>
    <row r="39" spans="1:29" s="30" customFormat="1" x14ac:dyDescent="0.15">
      <c r="A39" s="32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8"/>
        <v>100</v>
      </c>
      <c r="W39" s="23">
        <f t="shared" si="8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30" customFormat="1" x14ac:dyDescent="0.15">
      <c r="A40" s="34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30" customFormat="1" x14ac:dyDescent="0.15">
      <c r="A41" s="34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30" customFormat="1" x14ac:dyDescent="0.15">
      <c r="A42" s="3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9" s="30" customFormat="1" x14ac:dyDescent="0.15">
      <c r="A43" s="32"/>
      <c r="B43" s="19" t="s">
        <v>14</v>
      </c>
      <c r="C43" s="23" t="s">
        <v>10</v>
      </c>
      <c r="D43" s="23">
        <f>IF(C9=0,"--",((D9/C9)*100-100))</f>
        <v>-18.116883035647191</v>
      </c>
      <c r="E43" s="23">
        <f t="shared" ref="E43:W54" si="9">IF(D9=0,"--",((E9/D9)*100-100))</f>
        <v>19.464756120115979</v>
      </c>
      <c r="F43" s="23">
        <f t="shared" si="9"/>
        <v>-4.0265647707015262</v>
      </c>
      <c r="G43" s="23">
        <f t="shared" si="9"/>
        <v>4.553652527896034</v>
      </c>
      <c r="H43" s="23">
        <f t="shared" si="9"/>
        <v>9.2962162470599594</v>
      </c>
      <c r="I43" s="23">
        <f t="shared" si="9"/>
        <v>2.3118000408456112</v>
      </c>
      <c r="J43" s="23">
        <f t="shared" si="9"/>
        <v>0.61398595186490468</v>
      </c>
      <c r="K43" s="23">
        <f t="shared" si="9"/>
        <v>-3.3966114950248141</v>
      </c>
      <c r="L43" s="23">
        <f t="shared" si="9"/>
        <v>5.6333896318947723</v>
      </c>
      <c r="M43" s="23">
        <f t="shared" si="9"/>
        <v>-1.6431676494256635</v>
      </c>
      <c r="N43" s="23">
        <f t="shared" si="9"/>
        <v>-3.0010439435903891</v>
      </c>
      <c r="O43" s="23">
        <f t="shared" si="9"/>
        <v>-12.695960299570132</v>
      </c>
      <c r="P43" s="23">
        <f t="shared" si="9"/>
        <v>0.50050821437960735</v>
      </c>
      <c r="Q43" s="23">
        <f t="shared" si="9"/>
        <v>-19.772829420307787</v>
      </c>
      <c r="R43" s="23">
        <f t="shared" si="9"/>
        <v>18.335390617728777</v>
      </c>
      <c r="S43" s="23">
        <f t="shared" si="9"/>
        <v>6.6651499883247709</v>
      </c>
      <c r="T43" s="23">
        <f t="shared" si="9"/>
        <v>1.9713080898450954</v>
      </c>
      <c r="U43" s="23">
        <f t="shared" si="9"/>
        <v>-1.9444872049006676</v>
      </c>
      <c r="V43" s="23">
        <f t="shared" si="9"/>
        <v>-5.9492174119874477</v>
      </c>
      <c r="W43" s="23">
        <f t="shared" si="9"/>
        <v>-3.0338029069286421</v>
      </c>
      <c r="X43" s="23">
        <f t="shared" ref="X43:AB43" si="10">IF(W9=0,"--",((X9/W9)*100-100))</f>
        <v>-10.120687628267262</v>
      </c>
      <c r="Y43" s="23">
        <f t="shared" si="10"/>
        <v>-7.4658203145347386</v>
      </c>
      <c r="Z43" s="23">
        <f t="shared" si="10"/>
        <v>8.7733154865408522</v>
      </c>
      <c r="AA43" s="23">
        <f t="shared" si="10"/>
        <v>-35.155048539804426</v>
      </c>
      <c r="AB43" s="23">
        <f t="shared" si="10"/>
        <v>-10.563024304754151</v>
      </c>
      <c r="AC43" s="60">
        <f>(POWER(AB9/C9,1/26)-1)*100</f>
        <v>-2.9666177736926924</v>
      </c>
    </row>
    <row r="44" spans="1:29" s="30" customFormat="1" x14ac:dyDescent="0.15">
      <c r="A44" s="32"/>
      <c r="B44" s="19" t="s">
        <v>15</v>
      </c>
      <c r="C44" s="23" t="s">
        <v>10</v>
      </c>
      <c r="D44" s="23">
        <f t="shared" ref="D44:S56" si="11">IF(C10=0,"--",((D10/C10)*100-100))</f>
        <v>627.85990636772658</v>
      </c>
      <c r="E44" s="23">
        <f t="shared" si="11"/>
        <v>-27.70358457929612</v>
      </c>
      <c r="F44" s="23">
        <f t="shared" si="11"/>
        <v>-74.474119621432635</v>
      </c>
      <c r="G44" s="23">
        <f t="shared" si="11"/>
        <v>-77.615282587172032</v>
      </c>
      <c r="H44" s="23">
        <f t="shared" si="11"/>
        <v>-25.456117272301171</v>
      </c>
      <c r="I44" s="23">
        <f t="shared" si="11"/>
        <v>487.99194676134846</v>
      </c>
      <c r="J44" s="23">
        <f t="shared" si="11"/>
        <v>216.2261964359368</v>
      </c>
      <c r="K44" s="23">
        <f t="shared" si="11"/>
        <v>-61.362472198351021</v>
      </c>
      <c r="L44" s="23">
        <f t="shared" si="11"/>
        <v>428.28530379115307</v>
      </c>
      <c r="M44" s="23">
        <f t="shared" si="11"/>
        <v>79.696241430592153</v>
      </c>
      <c r="N44" s="23">
        <f t="shared" si="11"/>
        <v>-77.55661060647229</v>
      </c>
      <c r="O44" s="23">
        <f t="shared" si="11"/>
        <v>86.445268950820889</v>
      </c>
      <c r="P44" s="23">
        <f t="shared" si="11"/>
        <v>22.878317053311406</v>
      </c>
      <c r="Q44" s="23">
        <f t="shared" si="11"/>
        <v>-30.384147691076862</v>
      </c>
      <c r="R44" s="23">
        <f t="shared" si="11"/>
        <v>80.170392410587397</v>
      </c>
      <c r="S44" s="23">
        <f t="shared" si="11"/>
        <v>26.557776208286896</v>
      </c>
      <c r="T44" s="23">
        <f t="shared" si="9"/>
        <v>82.447691706210861</v>
      </c>
      <c r="U44" s="23">
        <f t="shared" si="9"/>
        <v>-41.328939004524678</v>
      </c>
      <c r="V44" s="23">
        <f t="shared" si="9"/>
        <v>-47.353413439599201</v>
      </c>
      <c r="W44" s="23">
        <f t="shared" ref="W44:W56" si="12">IF(V10=0,"--",((W10/V10)*100-100))</f>
        <v>-38.685457476079996</v>
      </c>
      <c r="X44" s="23">
        <f t="shared" ref="X44:X56" si="13">IF(W10=0,"--",((X10/W10)*100-100))</f>
        <v>-37.296734063674222</v>
      </c>
      <c r="Y44" s="23">
        <f t="shared" ref="Y44:Y56" si="14">IF(X10=0,"--",((Y10/X10)*100-100))</f>
        <v>-34.544272780659483</v>
      </c>
      <c r="Z44" s="23">
        <f t="shared" ref="Z44:Z56" si="15">IF(Y10=0,"--",((Z10/Y10)*100-100))</f>
        <v>100.99200446511728</v>
      </c>
      <c r="AA44" s="23">
        <f t="shared" ref="AA44:AA56" si="16">IF(Z10=0,"--",((AA10/Z10)*100-100))</f>
        <v>-34.59142245300292</v>
      </c>
      <c r="AB44" s="23">
        <f t="shared" ref="AB44:AB56" si="17">IF(AA10=0,"--",((AB10/AA10)*100-100))</f>
        <v>-43.396022068473428</v>
      </c>
      <c r="AC44" s="60">
        <f t="shared" ref="AC44:AC56" si="18">(POWER(AB10/C10,1/26)-1)*100</f>
        <v>1.0637868163961839</v>
      </c>
    </row>
    <row r="45" spans="1:29" s="30" customFormat="1" x14ac:dyDescent="0.15">
      <c r="A45" s="34"/>
      <c r="B45" s="19" t="s">
        <v>48</v>
      </c>
      <c r="C45" s="23" t="s">
        <v>10</v>
      </c>
      <c r="D45" s="23">
        <f t="shared" si="11"/>
        <v>17.389104621040772</v>
      </c>
      <c r="E45" s="23">
        <f t="shared" si="9"/>
        <v>-2.46987133111503</v>
      </c>
      <c r="F45" s="23">
        <f t="shared" si="9"/>
        <v>25.613262195701878</v>
      </c>
      <c r="G45" s="23">
        <f t="shared" si="9"/>
        <v>-1.976101546602834</v>
      </c>
      <c r="H45" s="23">
        <f t="shared" si="9"/>
        <v>48.178628345867679</v>
      </c>
      <c r="I45" s="23">
        <f t="shared" si="9"/>
        <v>-28.773898291530386</v>
      </c>
      <c r="J45" s="23">
        <f t="shared" si="9"/>
        <v>-30.62183890310915</v>
      </c>
      <c r="K45" s="23">
        <f t="shared" si="9"/>
        <v>13.632920271450288</v>
      </c>
      <c r="L45" s="23">
        <f t="shared" si="9"/>
        <v>59.196298415629798</v>
      </c>
      <c r="M45" s="23">
        <f t="shared" si="9"/>
        <v>22.360944039531688</v>
      </c>
      <c r="N45" s="23">
        <f t="shared" si="9"/>
        <v>-2.5872127283111013</v>
      </c>
      <c r="O45" s="23">
        <f t="shared" si="9"/>
        <v>-10.537930311518693</v>
      </c>
      <c r="P45" s="23">
        <f t="shared" si="9"/>
        <v>-7.2590090496780704</v>
      </c>
      <c r="Q45" s="23">
        <f t="shared" si="9"/>
        <v>-23.980123146511445</v>
      </c>
      <c r="R45" s="23">
        <f t="shared" si="9"/>
        <v>30.126949316760431</v>
      </c>
      <c r="S45" s="23">
        <f t="shared" si="9"/>
        <v>30.979071480843373</v>
      </c>
      <c r="T45" s="23">
        <f t="shared" si="9"/>
        <v>-19.866506737841746</v>
      </c>
      <c r="U45" s="23">
        <f t="shared" si="9"/>
        <v>26.210145052774081</v>
      </c>
      <c r="V45" s="23">
        <f t="shared" si="9"/>
        <v>-24.303454518586946</v>
      </c>
      <c r="W45" s="23">
        <f t="shared" si="12"/>
        <v>-18.063837850267646</v>
      </c>
      <c r="X45" s="23">
        <f t="shared" si="13"/>
        <v>21.274255931778939</v>
      </c>
      <c r="Y45" s="23">
        <f t="shared" si="14"/>
        <v>-99.907565388220917</v>
      </c>
      <c r="Z45" s="23">
        <f>IF(Y11=0,"--",((Z11/Y11)*100-100))</f>
        <v>4224.6091370558379</v>
      </c>
      <c r="AA45" s="23">
        <f t="shared" si="16"/>
        <v>-71.567396132158308</v>
      </c>
      <c r="AB45" s="23">
        <f t="shared" si="17"/>
        <v>-27.505562871804173</v>
      </c>
      <c r="AC45" s="60">
        <f t="shared" si="18"/>
        <v>-14.916221821707342</v>
      </c>
    </row>
    <row r="46" spans="1:29" s="30" customFormat="1" x14ac:dyDescent="0.15">
      <c r="A46" s="32"/>
      <c r="B46" s="19" t="s">
        <v>17</v>
      </c>
      <c r="C46" s="23" t="s">
        <v>10</v>
      </c>
      <c r="D46" s="23">
        <f t="shared" si="11"/>
        <v>-6.2395414750801024</v>
      </c>
      <c r="E46" s="23">
        <f t="shared" si="9"/>
        <v>-19.358780387123957</v>
      </c>
      <c r="F46" s="23">
        <f t="shared" si="9"/>
        <v>-35.984304343857843</v>
      </c>
      <c r="G46" s="23">
        <f t="shared" si="9"/>
        <v>-9.3540831522662842</v>
      </c>
      <c r="H46" s="23">
        <f t="shared" si="9"/>
        <v>21.495052046960311</v>
      </c>
      <c r="I46" s="23">
        <f t="shared" si="9"/>
        <v>-24.075799100793944</v>
      </c>
      <c r="J46" s="23">
        <f t="shared" si="9"/>
        <v>-27.739910370899196</v>
      </c>
      <c r="K46" s="23">
        <f t="shared" si="9"/>
        <v>-11.269678043788318</v>
      </c>
      <c r="L46" s="23">
        <f t="shared" si="9"/>
        <v>55.981072189780861</v>
      </c>
      <c r="M46" s="23">
        <f t="shared" si="9"/>
        <v>-5.0231003629552475</v>
      </c>
      <c r="N46" s="23">
        <f t="shared" si="9"/>
        <v>-24.286537238807384</v>
      </c>
      <c r="O46" s="23">
        <f t="shared" si="9"/>
        <v>64.606298374786377</v>
      </c>
      <c r="P46" s="23">
        <f t="shared" si="9"/>
        <v>8.1180972704582643</v>
      </c>
      <c r="Q46" s="23">
        <f t="shared" si="9"/>
        <v>-15.025244171013227</v>
      </c>
      <c r="R46" s="23">
        <f t="shared" si="9"/>
        <v>49.825569864408919</v>
      </c>
      <c r="S46" s="23">
        <f t="shared" si="9"/>
        <v>25.165791983976177</v>
      </c>
      <c r="T46" s="23">
        <f t="shared" si="9"/>
        <v>-22.368000071629808</v>
      </c>
      <c r="U46" s="23">
        <f t="shared" si="9"/>
        <v>17.642307296161519</v>
      </c>
      <c r="V46" s="23">
        <f t="shared" si="9"/>
        <v>-18.823479261760696</v>
      </c>
      <c r="W46" s="23">
        <f t="shared" si="12"/>
        <v>-11.989484310829965</v>
      </c>
      <c r="X46" s="23">
        <f t="shared" si="13"/>
        <v>-27.284112574660185</v>
      </c>
      <c r="Y46" s="23">
        <f t="shared" si="14"/>
        <v>-84.455684494952536</v>
      </c>
      <c r="Z46" s="23">
        <f t="shared" si="15"/>
        <v>97.437907460369161</v>
      </c>
      <c r="AA46" s="23">
        <f t="shared" si="16"/>
        <v>-91.670204424900064</v>
      </c>
      <c r="AB46" s="23">
        <f t="shared" si="17"/>
        <v>3.9829813707370647</v>
      </c>
      <c r="AC46" s="60">
        <f t="shared" si="18"/>
        <v>-16.102402603173292</v>
      </c>
    </row>
    <row r="47" spans="1:29" s="30" customFormat="1" x14ac:dyDescent="0.15">
      <c r="A47" s="32"/>
      <c r="B47" s="19" t="s">
        <v>18</v>
      </c>
      <c r="C47" s="23" t="s">
        <v>10</v>
      </c>
      <c r="D47" s="23">
        <f t="shared" si="11"/>
        <v>-22.237660285951961</v>
      </c>
      <c r="E47" s="23">
        <f t="shared" si="9"/>
        <v>31.716936897210132</v>
      </c>
      <c r="F47" s="23">
        <f t="shared" si="9"/>
        <v>-9.5698765072371401</v>
      </c>
      <c r="G47" s="23">
        <f t="shared" si="9"/>
        <v>-1.9910363769565294</v>
      </c>
      <c r="H47" s="23">
        <f t="shared" si="9"/>
        <v>13.537434710548538</v>
      </c>
      <c r="I47" s="23">
        <f t="shared" si="9"/>
        <v>-10.54474814551763</v>
      </c>
      <c r="J47" s="23">
        <f t="shared" si="9"/>
        <v>-7.5344364792353389</v>
      </c>
      <c r="K47" s="23">
        <f t="shared" si="9"/>
        <v>-30.951191653398467</v>
      </c>
      <c r="L47" s="23">
        <f t="shared" si="9"/>
        <v>40.58992531550561</v>
      </c>
      <c r="M47" s="23">
        <f t="shared" si="9"/>
        <v>-24.099462995928945</v>
      </c>
      <c r="N47" s="23">
        <f t="shared" si="9"/>
        <v>-20.225694391963941</v>
      </c>
      <c r="O47" s="23">
        <f t="shared" si="9"/>
        <v>28.087185297935605</v>
      </c>
      <c r="P47" s="23">
        <f t="shared" si="9"/>
        <v>20.447271553824038</v>
      </c>
      <c r="Q47" s="23">
        <f t="shared" si="9"/>
        <v>-0.77081157185408244</v>
      </c>
      <c r="R47" s="23">
        <f t="shared" si="9"/>
        <v>57.847414125751385</v>
      </c>
      <c r="S47" s="23">
        <f t="shared" si="9"/>
        <v>15.280274651706605</v>
      </c>
      <c r="T47" s="23">
        <f t="shared" si="9"/>
        <v>-10.362912637946494</v>
      </c>
      <c r="U47" s="23">
        <f t="shared" si="9"/>
        <v>1.2653787719126228</v>
      </c>
      <c r="V47" s="23">
        <f t="shared" si="9"/>
        <v>13.739258923463481</v>
      </c>
      <c r="W47" s="23">
        <f t="shared" si="12"/>
        <v>199.52825584748643</v>
      </c>
      <c r="X47" s="23">
        <f t="shared" si="13"/>
        <v>-6.7914774972250456</v>
      </c>
      <c r="Y47" s="23">
        <f t="shared" si="14"/>
        <v>-94.051280832835886</v>
      </c>
      <c r="Z47" s="23">
        <f t="shared" si="15"/>
        <v>146.75420161845136</v>
      </c>
      <c r="AA47" s="23">
        <f t="shared" si="16"/>
        <v>-92.178748678148992</v>
      </c>
      <c r="AB47" s="23">
        <f t="shared" si="17"/>
        <v>-3.2819635328859391</v>
      </c>
      <c r="AC47" s="60">
        <f t="shared" si="18"/>
        <v>-11.267961650583647</v>
      </c>
    </row>
    <row r="48" spans="1:29" s="30" customFormat="1" x14ac:dyDescent="0.15">
      <c r="A48" s="32"/>
      <c r="B48" s="19" t="s">
        <v>19</v>
      </c>
      <c r="C48" s="23" t="s">
        <v>10</v>
      </c>
      <c r="D48" s="23">
        <f t="shared" si="11"/>
        <v>-22.624518159755809</v>
      </c>
      <c r="E48" s="23">
        <f t="shared" si="9"/>
        <v>38.45122090597647</v>
      </c>
      <c r="F48" s="23">
        <f t="shared" si="9"/>
        <v>16.682712264127204</v>
      </c>
      <c r="G48" s="23">
        <f t="shared" si="9"/>
        <v>-18.64073470566278</v>
      </c>
      <c r="H48" s="23">
        <f t="shared" si="9"/>
        <v>80.722340480433928</v>
      </c>
      <c r="I48" s="23">
        <f t="shared" si="9"/>
        <v>-64.654304726951537</v>
      </c>
      <c r="J48" s="23">
        <f t="shared" si="9"/>
        <v>1.5035031013555908</v>
      </c>
      <c r="K48" s="23">
        <f t="shared" si="9"/>
        <v>-40.454553632127642</v>
      </c>
      <c r="L48" s="23">
        <f t="shared" si="9"/>
        <v>61.884105208417253</v>
      </c>
      <c r="M48" s="23">
        <f t="shared" si="9"/>
        <v>-0.59338856997428024</v>
      </c>
      <c r="N48" s="23">
        <f t="shared" si="9"/>
        <v>23.736528949317787</v>
      </c>
      <c r="O48" s="23">
        <f t="shared" si="9"/>
        <v>40.169527763792246</v>
      </c>
      <c r="P48" s="23">
        <f t="shared" si="9"/>
        <v>13.107307270662474</v>
      </c>
      <c r="Q48" s="23">
        <f t="shared" si="9"/>
        <v>-60.190384545111272</v>
      </c>
      <c r="R48" s="23">
        <f t="shared" si="9"/>
        <v>56.262817220516297</v>
      </c>
      <c r="S48" s="23">
        <f t="shared" si="9"/>
        <v>-26.827244267388977</v>
      </c>
      <c r="T48" s="23">
        <f t="shared" si="9"/>
        <v>60.665804412786002</v>
      </c>
      <c r="U48" s="23">
        <f t="shared" si="9"/>
        <v>-43.80568172715369</v>
      </c>
      <c r="V48" s="23">
        <f t="shared" si="9"/>
        <v>23.307911994698841</v>
      </c>
      <c r="W48" s="23">
        <f t="shared" si="12"/>
        <v>-12.277833227267095</v>
      </c>
      <c r="X48" s="23">
        <f t="shared" si="13"/>
        <v>-32.338183495443971</v>
      </c>
      <c r="Y48" s="23">
        <f t="shared" si="14"/>
        <v>-88.49160319769824</v>
      </c>
      <c r="Z48" s="23">
        <f t="shared" si="15"/>
        <v>-26.68487549850866</v>
      </c>
      <c r="AA48" s="23">
        <f t="shared" si="16"/>
        <v>-60.891824560601556</v>
      </c>
      <c r="AB48" s="23">
        <f t="shared" si="17"/>
        <v>-96.277248553562032</v>
      </c>
      <c r="AC48" s="60">
        <f t="shared" si="18"/>
        <v>-25.600330401019246</v>
      </c>
    </row>
    <row r="49" spans="1:29" s="30" customFormat="1" x14ac:dyDescent="0.15">
      <c r="A49" s="34"/>
      <c r="B49" s="19" t="s">
        <v>20</v>
      </c>
      <c r="C49" s="23" t="s">
        <v>10</v>
      </c>
      <c r="D49" s="23">
        <f t="shared" si="11"/>
        <v>-28.892798578622873</v>
      </c>
      <c r="E49" s="23">
        <f t="shared" si="9"/>
        <v>-1.8625275282427367</v>
      </c>
      <c r="F49" s="23">
        <f t="shared" si="9"/>
        <v>-18.669935879700688</v>
      </c>
      <c r="G49" s="23">
        <f t="shared" si="9"/>
        <v>-13.513190301040083</v>
      </c>
      <c r="H49" s="23">
        <f t="shared" si="9"/>
        <v>-5.0323929111977748</v>
      </c>
      <c r="I49" s="23">
        <f t="shared" si="9"/>
        <v>-3.7173377946839992</v>
      </c>
      <c r="J49" s="23">
        <f t="shared" si="9"/>
        <v>-25.805548026057551</v>
      </c>
      <c r="K49" s="23">
        <f t="shared" si="9"/>
        <v>13.31066796407903</v>
      </c>
      <c r="L49" s="23">
        <f t="shared" si="9"/>
        <v>41.681264260108179</v>
      </c>
      <c r="M49" s="23">
        <f t="shared" si="9"/>
        <v>-11.518430793166985</v>
      </c>
      <c r="N49" s="23">
        <f t="shared" si="9"/>
        <v>-9.0909053136418123</v>
      </c>
      <c r="O49" s="23">
        <f t="shared" si="9"/>
        <v>19.912359268800301</v>
      </c>
      <c r="P49" s="23">
        <f t="shared" si="9"/>
        <v>16.683426802589139</v>
      </c>
      <c r="Q49" s="23">
        <f t="shared" si="9"/>
        <v>-5.9769677399404202</v>
      </c>
      <c r="R49" s="23">
        <f t="shared" si="9"/>
        <v>101.06844604741784</v>
      </c>
      <c r="S49" s="23">
        <f t="shared" si="9"/>
        <v>19.732002318344556</v>
      </c>
      <c r="T49" s="23">
        <f t="shared" si="9"/>
        <v>-36.852237716380962</v>
      </c>
      <c r="U49" s="23">
        <f t="shared" si="9"/>
        <v>35.369768306200598</v>
      </c>
      <c r="V49" s="23">
        <f t="shared" si="9"/>
        <v>1.0356045914099496</v>
      </c>
      <c r="W49" s="23">
        <f t="shared" si="12"/>
        <v>-15.219659716903607</v>
      </c>
      <c r="X49" s="23">
        <f t="shared" si="13"/>
        <v>-30.428650712814914</v>
      </c>
      <c r="Y49" s="23">
        <f t="shared" si="14"/>
        <v>-83.899268409957841</v>
      </c>
      <c r="Z49" s="23">
        <f t="shared" si="15"/>
        <v>168.37164920610803</v>
      </c>
      <c r="AA49" s="23">
        <f t="shared" si="16"/>
        <v>-80.924677127436155</v>
      </c>
      <c r="AB49" s="23">
        <f t="shared" si="17"/>
        <v>-66.260004261763953</v>
      </c>
      <c r="AC49" s="60">
        <f t="shared" si="18"/>
        <v>-14.087781953410261</v>
      </c>
    </row>
    <row r="50" spans="1:29" s="30" customFormat="1" x14ac:dyDescent="0.15">
      <c r="A50" s="32"/>
      <c r="B50" s="19" t="s">
        <v>21</v>
      </c>
      <c r="C50" s="23" t="s">
        <v>10</v>
      </c>
      <c r="D50" s="23">
        <f t="shared" si="11"/>
        <v>-10.411496915712576</v>
      </c>
      <c r="E50" s="23">
        <f t="shared" si="9"/>
        <v>52.521767515440274</v>
      </c>
      <c r="F50" s="23">
        <f t="shared" si="9"/>
        <v>-10.436735047442454</v>
      </c>
      <c r="G50" s="23">
        <f t="shared" si="9"/>
        <v>3.5961065764900582</v>
      </c>
      <c r="H50" s="23">
        <f t="shared" si="9"/>
        <v>18.0088851095433</v>
      </c>
      <c r="I50" s="23">
        <f t="shared" si="9"/>
        <v>-2.3978211579432411</v>
      </c>
      <c r="J50" s="23">
        <f t="shared" si="9"/>
        <v>-5.3366011287331361</v>
      </c>
      <c r="K50" s="23">
        <f t="shared" si="9"/>
        <v>-39.096928090593167</v>
      </c>
      <c r="L50" s="23">
        <f t="shared" si="9"/>
        <v>39.875748771088979</v>
      </c>
      <c r="M50" s="23">
        <f t="shared" si="9"/>
        <v>-32.811874736464532</v>
      </c>
      <c r="N50" s="23">
        <f t="shared" si="9"/>
        <v>-29.650049056577046</v>
      </c>
      <c r="O50" s="23">
        <f t="shared" si="9"/>
        <v>12.416481107899259</v>
      </c>
      <c r="P50" s="23">
        <f t="shared" si="9"/>
        <v>8.2438449542885621</v>
      </c>
      <c r="Q50" s="23">
        <f t="shared" si="9"/>
        <v>-29.214567109122072</v>
      </c>
      <c r="R50" s="23">
        <f t="shared" si="9"/>
        <v>31.359962165497478</v>
      </c>
      <c r="S50" s="23">
        <f t="shared" si="9"/>
        <v>18.598670385006827</v>
      </c>
      <c r="T50" s="23">
        <f t="shared" si="9"/>
        <v>4.984449783249417</v>
      </c>
      <c r="U50" s="23">
        <f t="shared" si="9"/>
        <v>-14.224697815311117</v>
      </c>
      <c r="V50" s="23">
        <f t="shared" si="9"/>
        <v>1.5719044368037487</v>
      </c>
      <c r="W50" s="23">
        <f t="shared" si="12"/>
        <v>-33.764869060965282</v>
      </c>
      <c r="X50" s="23">
        <f t="shared" si="13"/>
        <v>-6.002729566969137</v>
      </c>
      <c r="Y50" s="23">
        <f t="shared" si="14"/>
        <v>-42.499151980712135</v>
      </c>
      <c r="Z50" s="23">
        <f t="shared" si="15"/>
        <v>-75.435847124173605</v>
      </c>
      <c r="AA50" s="23">
        <f t="shared" si="16"/>
        <v>-27.983935550077163</v>
      </c>
      <c r="AB50" s="23">
        <f t="shared" si="17"/>
        <v>38.075272485679932</v>
      </c>
      <c r="AC50" s="60">
        <f t="shared" si="18"/>
        <v>-10.270968784364998</v>
      </c>
    </row>
    <row r="51" spans="1:29" s="30" customFormat="1" x14ac:dyDescent="0.15">
      <c r="A51" s="32"/>
      <c r="B51" s="19" t="s">
        <v>22</v>
      </c>
      <c r="C51" s="23" t="s">
        <v>10</v>
      </c>
      <c r="D51" s="23">
        <f t="shared" si="11"/>
        <v>-54.457268411969714</v>
      </c>
      <c r="E51" s="23">
        <f t="shared" si="9"/>
        <v>36.470612558026545</v>
      </c>
      <c r="F51" s="23">
        <f t="shared" si="9"/>
        <v>17.557967658439892</v>
      </c>
      <c r="G51" s="23">
        <f t="shared" si="9"/>
        <v>4.3552279073320932</v>
      </c>
      <c r="H51" s="23">
        <f t="shared" si="9"/>
        <v>-49.987849631806355</v>
      </c>
      <c r="I51" s="23">
        <f t="shared" si="9"/>
        <v>-32.213360658773553</v>
      </c>
      <c r="J51" s="23">
        <f t="shared" si="9"/>
        <v>91.514535749735614</v>
      </c>
      <c r="K51" s="23">
        <f t="shared" si="9"/>
        <v>-40.107733221026322</v>
      </c>
      <c r="L51" s="23">
        <f t="shared" si="9"/>
        <v>38.885139848044759</v>
      </c>
      <c r="M51" s="23">
        <f t="shared" si="9"/>
        <v>8.5305742470764869</v>
      </c>
      <c r="N51" s="23">
        <f t="shared" si="9"/>
        <v>-58.190157875490392</v>
      </c>
      <c r="O51" s="23">
        <f t="shared" si="9"/>
        <v>337.58759821618185</v>
      </c>
      <c r="P51" s="23">
        <f t="shared" si="9"/>
        <v>116.49235782896866</v>
      </c>
      <c r="Q51" s="23">
        <f t="shared" si="9"/>
        <v>114.39769803699789</v>
      </c>
      <c r="R51" s="23">
        <f t="shared" si="9"/>
        <v>45.20530248343141</v>
      </c>
      <c r="S51" s="23">
        <f t="shared" si="9"/>
        <v>13.532377240446067</v>
      </c>
      <c r="T51" s="23">
        <f t="shared" si="9"/>
        <v>1.8102850194362361</v>
      </c>
      <c r="U51" s="23">
        <f t="shared" si="9"/>
        <v>-5.6250145177877187</v>
      </c>
      <c r="V51" s="23">
        <f t="shared" si="9"/>
        <v>35.232508952677904</v>
      </c>
      <c r="W51" s="23">
        <f t="shared" si="12"/>
        <v>499.37229087151684</v>
      </c>
      <c r="X51" s="23">
        <f t="shared" si="13"/>
        <v>-4.0603532751767091</v>
      </c>
      <c r="Y51" s="23">
        <f t="shared" si="14"/>
        <v>-97.891198599344747</v>
      </c>
      <c r="Z51" s="23">
        <f t="shared" si="15"/>
        <v>487.55627098489458</v>
      </c>
      <c r="AA51" s="23">
        <f t="shared" si="16"/>
        <v>-99.709915579662876</v>
      </c>
      <c r="AB51" s="23">
        <f t="shared" si="17"/>
        <v>664.27770884201243</v>
      </c>
      <c r="AC51" s="60">
        <f t="shared" si="18"/>
        <v>-7.5906147549888452</v>
      </c>
    </row>
    <row r="52" spans="1:29" s="30" customFormat="1" x14ac:dyDescent="0.15">
      <c r="A52" s="32"/>
      <c r="B52" s="19" t="s">
        <v>23</v>
      </c>
      <c r="C52" s="23" t="s">
        <v>10</v>
      </c>
      <c r="D52" s="23">
        <f t="shared" si="11"/>
        <v>250.68305565517915</v>
      </c>
      <c r="E52" s="23">
        <f t="shared" si="9"/>
        <v>-16.838356979490129</v>
      </c>
      <c r="F52" s="23">
        <f t="shared" si="9"/>
        <v>1.7216899392936682</v>
      </c>
      <c r="G52" s="23">
        <f t="shared" si="9"/>
        <v>65.484080143317186</v>
      </c>
      <c r="H52" s="23">
        <f t="shared" si="9"/>
        <v>38.19179246724093</v>
      </c>
      <c r="I52" s="23">
        <f t="shared" si="9"/>
        <v>128.86280842392611</v>
      </c>
      <c r="J52" s="23">
        <f t="shared" si="9"/>
        <v>-64.286524262710941</v>
      </c>
      <c r="K52" s="23">
        <f t="shared" si="9"/>
        <v>-38.44498409469098</v>
      </c>
      <c r="L52" s="23">
        <f t="shared" si="9"/>
        <v>61.124696712072279</v>
      </c>
      <c r="M52" s="23">
        <f t="shared" si="9"/>
        <v>-24.338520824069946</v>
      </c>
      <c r="N52" s="23">
        <f t="shared" si="9"/>
        <v>39.706320226920099</v>
      </c>
      <c r="O52" s="23">
        <f t="shared" si="9"/>
        <v>111.51456005743259</v>
      </c>
      <c r="P52" s="23">
        <f t="shared" si="9"/>
        <v>-38.79778957472648</v>
      </c>
      <c r="Q52" s="23">
        <f t="shared" si="9"/>
        <v>-51.988891151481546</v>
      </c>
      <c r="R52" s="23">
        <f t="shared" si="9"/>
        <v>47.126239701118124</v>
      </c>
      <c r="S52" s="23">
        <f t="shared" si="9"/>
        <v>83.610881099150475</v>
      </c>
      <c r="T52" s="23">
        <f t="shared" si="9"/>
        <v>30.080507766828134</v>
      </c>
      <c r="U52" s="23">
        <f t="shared" si="9"/>
        <v>27.691347625553405</v>
      </c>
      <c r="V52" s="23">
        <f t="shared" si="9"/>
        <v>-38.350042737191401</v>
      </c>
      <c r="W52" s="23">
        <f t="shared" si="12"/>
        <v>2.9438342266399928</v>
      </c>
      <c r="X52" s="23">
        <f t="shared" si="13"/>
        <v>-18.295554295021915</v>
      </c>
      <c r="Y52" s="23">
        <f t="shared" si="14"/>
        <v>-48.240888340721952</v>
      </c>
      <c r="Z52" s="23">
        <f t="shared" si="15"/>
        <v>48.963656800299759</v>
      </c>
      <c r="AA52" s="23">
        <f t="shared" si="16"/>
        <v>-87.548291681757817</v>
      </c>
      <c r="AB52" s="23">
        <f t="shared" si="17"/>
        <v>-57.710176544257266</v>
      </c>
      <c r="AC52" s="60">
        <f t="shared" si="18"/>
        <v>-4.0502861748191066</v>
      </c>
    </row>
    <row r="53" spans="1:29" s="30" customFormat="1" x14ac:dyDescent="0.15">
      <c r="A53" s="34"/>
      <c r="B53" s="19" t="s">
        <v>24</v>
      </c>
      <c r="C53" s="23" t="s">
        <v>10</v>
      </c>
      <c r="D53" s="23">
        <f t="shared" si="11"/>
        <v>-76.177561922352993</v>
      </c>
      <c r="E53" s="23">
        <f t="shared" si="9"/>
        <v>158.38023457178844</v>
      </c>
      <c r="F53" s="23">
        <f t="shared" si="9"/>
        <v>-51.867309984500963</v>
      </c>
      <c r="G53" s="23">
        <f t="shared" si="9"/>
        <v>113.23786542189166</v>
      </c>
      <c r="H53" s="23">
        <f t="shared" si="9"/>
        <v>-33.83694095472724</v>
      </c>
      <c r="I53" s="23">
        <f t="shared" si="9"/>
        <v>11.758933177811159</v>
      </c>
      <c r="J53" s="23">
        <f t="shared" si="9"/>
        <v>1.9554123827731047</v>
      </c>
      <c r="K53" s="23">
        <f t="shared" si="9"/>
        <v>18.862148727791734</v>
      </c>
      <c r="L53" s="23">
        <f t="shared" si="9"/>
        <v>-39.551002832110491</v>
      </c>
      <c r="M53" s="23">
        <f t="shared" si="9"/>
        <v>-19.002835732975342</v>
      </c>
      <c r="N53" s="23">
        <f t="shared" si="9"/>
        <v>144.79116455674793</v>
      </c>
      <c r="O53" s="23">
        <f t="shared" si="9"/>
        <v>20.188760070197745</v>
      </c>
      <c r="P53" s="23">
        <f t="shared" si="9"/>
        <v>-41.5977787231107</v>
      </c>
      <c r="Q53" s="23">
        <f t="shared" si="9"/>
        <v>25.994901223509487</v>
      </c>
      <c r="R53" s="23">
        <f t="shared" si="9"/>
        <v>64.369306729582348</v>
      </c>
      <c r="S53" s="23">
        <f t="shared" si="9"/>
        <v>-1.6651932546246115</v>
      </c>
      <c r="T53" s="23">
        <f t="shared" si="9"/>
        <v>-24.81989438959846</v>
      </c>
      <c r="U53" s="23">
        <f t="shared" si="9"/>
        <v>17.570173972303294</v>
      </c>
      <c r="V53" s="23">
        <f t="shared" si="9"/>
        <v>17.399697054207607</v>
      </c>
      <c r="W53" s="23">
        <f t="shared" si="12"/>
        <v>-11.46723182262798</v>
      </c>
      <c r="X53" s="23">
        <f t="shared" si="13"/>
        <v>-5.684717815974011</v>
      </c>
      <c r="Y53" s="23">
        <f t="shared" si="14"/>
        <v>-56.176296676447294</v>
      </c>
      <c r="Z53" s="23">
        <f t="shared" si="15"/>
        <v>0.90948434974093573</v>
      </c>
      <c r="AA53" s="23">
        <f t="shared" si="16"/>
        <v>-60.230462122597764</v>
      </c>
      <c r="AB53" s="23">
        <f t="shared" si="17"/>
        <v>-100</v>
      </c>
      <c r="AC53" s="60">
        <f t="shared" si="18"/>
        <v>-100</v>
      </c>
    </row>
    <row r="54" spans="1:29" s="30" customFormat="1" x14ac:dyDescent="0.15">
      <c r="A54" s="32"/>
      <c r="B54" s="19" t="s">
        <v>25</v>
      </c>
      <c r="C54" s="23" t="s">
        <v>10</v>
      </c>
      <c r="D54" s="23">
        <f t="shared" si="11"/>
        <v>-7.7701297295413809</v>
      </c>
      <c r="E54" s="23">
        <f t="shared" si="9"/>
        <v>2.2737132724497684</v>
      </c>
      <c r="F54" s="23">
        <f t="shared" si="9"/>
        <v>-15.696601229015982</v>
      </c>
      <c r="G54" s="23">
        <f t="shared" si="9"/>
        <v>0.25154942605516339</v>
      </c>
      <c r="H54" s="23">
        <f t="shared" si="9"/>
        <v>12.528925434665325</v>
      </c>
      <c r="I54" s="23">
        <f t="shared" si="9"/>
        <v>-3.0674892252518475</v>
      </c>
      <c r="J54" s="23">
        <f t="shared" si="9"/>
        <v>-1.797561547554352</v>
      </c>
      <c r="K54" s="23">
        <f t="shared" si="9"/>
        <v>-6.516054019877302</v>
      </c>
      <c r="L54" s="23">
        <f t="shared" si="9"/>
        <v>20.015731975273866</v>
      </c>
      <c r="M54" s="23">
        <f t="shared" si="9"/>
        <v>5.0239632971449453</v>
      </c>
      <c r="N54" s="23">
        <f t="shared" si="9"/>
        <v>-15.842075558603767</v>
      </c>
      <c r="O54" s="23">
        <f t="shared" si="9"/>
        <v>1.9437238935182677E-2</v>
      </c>
      <c r="P54" s="23">
        <f t="shared" si="9"/>
        <v>3.1913738962381757</v>
      </c>
      <c r="Q54" s="23">
        <f t="shared" si="9"/>
        <v>-19.801352718536165</v>
      </c>
      <c r="R54" s="23">
        <f t="shared" si="9"/>
        <v>29.734845484833215</v>
      </c>
      <c r="S54" s="23">
        <f t="shared" si="9"/>
        <v>13.910681565855114</v>
      </c>
      <c r="T54" s="23">
        <f t="shared" si="9"/>
        <v>3.2157355847550377</v>
      </c>
      <c r="U54" s="23">
        <f t="shared" si="9"/>
        <v>-4.6316063875495956</v>
      </c>
      <c r="V54" s="23">
        <f t="shared" ref="E54:V56" si="19">IF(U20=0,"--",((V20/U20)*100-100))</f>
        <v>-14.693678114607678</v>
      </c>
      <c r="W54" s="23">
        <f t="shared" si="12"/>
        <v>-8.2353407145306221</v>
      </c>
      <c r="X54" s="23">
        <f t="shared" si="13"/>
        <v>-14.460798129333625</v>
      </c>
      <c r="Y54" s="23">
        <f t="shared" si="14"/>
        <v>-27.27229677546525</v>
      </c>
      <c r="Z54" s="23">
        <f t="shared" si="15"/>
        <v>15.62303441602819</v>
      </c>
      <c r="AA54" s="23">
        <f t="shared" si="16"/>
        <v>-39.225746868437597</v>
      </c>
      <c r="AB54" s="23">
        <f t="shared" si="17"/>
        <v>-12.385369525207039</v>
      </c>
      <c r="AC54" s="60">
        <f t="shared" si="18"/>
        <v>-4.4557790144502007</v>
      </c>
    </row>
    <row r="55" spans="1:29" s="30" customFormat="1" x14ac:dyDescent="0.15">
      <c r="A55" s="32"/>
      <c r="B55" s="19" t="s">
        <v>26</v>
      </c>
      <c r="C55" s="23" t="s">
        <v>10</v>
      </c>
      <c r="D55" s="23">
        <f t="shared" si="11"/>
        <v>-5.8321057468181436</v>
      </c>
      <c r="E55" s="23">
        <f t="shared" si="19"/>
        <v>-15.551972917893721</v>
      </c>
      <c r="F55" s="23">
        <f t="shared" si="19"/>
        <v>-35.215949467277085</v>
      </c>
      <c r="G55" s="23">
        <f t="shared" si="19"/>
        <v>-18.059652311873137</v>
      </c>
      <c r="H55" s="23">
        <f t="shared" si="19"/>
        <v>28.718822750053675</v>
      </c>
      <c r="I55" s="23">
        <f t="shared" si="19"/>
        <v>0.86863415625286677</v>
      </c>
      <c r="J55" s="23">
        <f t="shared" si="19"/>
        <v>11.678106790234111</v>
      </c>
      <c r="K55" s="23">
        <f t="shared" si="19"/>
        <v>-0.9923466911222647</v>
      </c>
      <c r="L55" s="23">
        <f t="shared" si="19"/>
        <v>29.519129261910678</v>
      </c>
      <c r="M55" s="23">
        <f t="shared" si="19"/>
        <v>-17.674438354913093</v>
      </c>
      <c r="N55" s="23">
        <f t="shared" si="19"/>
        <v>-5.24469233729981</v>
      </c>
      <c r="O55" s="23">
        <f t="shared" si="19"/>
        <v>-22.294124485732567</v>
      </c>
      <c r="P55" s="23">
        <f t="shared" si="19"/>
        <v>7.6988100006670521</v>
      </c>
      <c r="Q55" s="23">
        <f t="shared" si="19"/>
        <v>-32.115908887256225</v>
      </c>
      <c r="R55" s="23">
        <f t="shared" si="19"/>
        <v>19.871120997804496</v>
      </c>
      <c r="S55" s="23">
        <f t="shared" si="19"/>
        <v>85.501258090403752</v>
      </c>
      <c r="T55" s="23">
        <f t="shared" si="19"/>
        <v>-15.189481492231721</v>
      </c>
      <c r="U55" s="23">
        <f t="shared" si="19"/>
        <v>8.0410429289745196</v>
      </c>
      <c r="V55" s="23">
        <f t="shared" si="19"/>
        <v>20.535421445907915</v>
      </c>
      <c r="W55" s="23">
        <f t="shared" si="12"/>
        <v>-3.8737575538111457</v>
      </c>
      <c r="X55" s="23">
        <f t="shared" si="13"/>
        <v>5.5055928053208589</v>
      </c>
      <c r="Y55" s="23">
        <f t="shared" si="14"/>
        <v>-82.100044355080968</v>
      </c>
      <c r="Z55" s="23">
        <f t="shared" si="15"/>
        <v>192.52596859924097</v>
      </c>
      <c r="AA55" s="23">
        <f t="shared" si="16"/>
        <v>-29.543919300969861</v>
      </c>
      <c r="AB55" s="23">
        <f t="shared" si="17"/>
        <v>24.477715868992632</v>
      </c>
      <c r="AC55" s="60">
        <f t="shared" si="18"/>
        <v>-3.4825080030088551</v>
      </c>
    </row>
    <row r="56" spans="1:29" s="30" customFormat="1" x14ac:dyDescent="0.15">
      <c r="A56" s="32"/>
      <c r="B56" s="19" t="s">
        <v>7</v>
      </c>
      <c r="C56" s="23" t="s">
        <v>10</v>
      </c>
      <c r="D56" s="23">
        <f t="shared" si="11"/>
        <v>-7.3971754615653538</v>
      </c>
      <c r="E56" s="23">
        <f t="shared" si="19"/>
        <v>-1.2146468774598844</v>
      </c>
      <c r="F56" s="23">
        <f t="shared" si="19"/>
        <v>-18.962008257722545</v>
      </c>
      <c r="G56" s="23">
        <f t="shared" si="19"/>
        <v>-2.197334984784348</v>
      </c>
      <c r="H56" s="23">
        <f t="shared" si="19"/>
        <v>14.342947840316185</v>
      </c>
      <c r="I56" s="23">
        <f t="shared" si="19"/>
        <v>-2.5710113145320719</v>
      </c>
      <c r="J56" s="23">
        <f t="shared" si="19"/>
        <v>-3.7817574380412111E-2</v>
      </c>
      <c r="K56" s="23">
        <f t="shared" si="19"/>
        <v>-5.7101892942686021</v>
      </c>
      <c r="L56" s="23">
        <f t="shared" si="19"/>
        <v>21.471574412924198</v>
      </c>
      <c r="M56" s="23">
        <f t="shared" si="19"/>
        <v>1.316387641224523</v>
      </c>
      <c r="N56" s="23">
        <f t="shared" si="19"/>
        <v>-14.435547532997802</v>
      </c>
      <c r="O56" s="23">
        <f t="shared" si="19"/>
        <v>-3.2602227347709629</v>
      </c>
      <c r="P56" s="23">
        <f t="shared" si="19"/>
        <v>3.7235290529751524</v>
      </c>
      <c r="Q56" s="23">
        <f t="shared" si="19"/>
        <v>-21.310949912481931</v>
      </c>
      <c r="R56" s="23">
        <f t="shared" si="19"/>
        <v>28.69171904370711</v>
      </c>
      <c r="S56" s="23">
        <f t="shared" si="19"/>
        <v>20.962739076348498</v>
      </c>
      <c r="T56" s="23">
        <f t="shared" si="19"/>
        <v>0.43540666841830955</v>
      </c>
      <c r="U56" s="23">
        <f t="shared" si="19"/>
        <v>-3.0150698485635985</v>
      </c>
      <c r="V56" s="23">
        <f t="shared" si="19"/>
        <v>-9.6875246148163399</v>
      </c>
      <c r="W56" s="23">
        <f t="shared" si="12"/>
        <v>-7.4081346284800844</v>
      </c>
      <c r="X56" s="23">
        <f t="shared" si="13"/>
        <v>-10.529479300608884</v>
      </c>
      <c r="Y56" s="23">
        <f t="shared" si="14"/>
        <v>-40.002478931916755</v>
      </c>
      <c r="Z56" s="23">
        <f t="shared" si="15"/>
        <v>27.877317188493748</v>
      </c>
      <c r="AA56" s="23">
        <f t="shared" si="16"/>
        <v>-37.691549920098119</v>
      </c>
      <c r="AB56" s="23">
        <f t="shared" si="17"/>
        <v>-5.7801541115749586</v>
      </c>
      <c r="AC56" s="60">
        <f t="shared" si="18"/>
        <v>-4.2483015315599832</v>
      </c>
    </row>
    <row r="57" spans="1:29" s="30" customFormat="1" ht="14" thickBo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41"/>
    </row>
    <row r="58" spans="1:29" s="30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/>
    <row r="61" spans="1:29" ht="12.75" customHeight="1" x14ac:dyDescent="0.15">
      <c r="A61" s="24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A2:AC2"/>
    <mergeCell ref="A4:AC4"/>
    <mergeCell ref="B7:AC7"/>
    <mergeCell ref="B24:AC24"/>
    <mergeCell ref="B41:AC41"/>
  </mergeCells>
  <hyperlinks>
    <hyperlink ref="A61" location="NOTAS!A1" display="NOTAS" xr:uid="{00000000-0004-0000-0B00-000000000000}"/>
    <hyperlink ref="A1" location="ÍNDICE!A1" display="INDICE" xr:uid="{00000000-0004-0000-0B00-000001000000}"/>
  </hyperlinks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9"/>
  <sheetViews>
    <sheetView showGridLines="0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57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8"/>
      <c r="AB3" s="77"/>
    </row>
    <row r="4" spans="1:29" s="2" customFormat="1" x14ac:dyDescent="0.15">
      <c r="A4" s="83" t="s">
        <v>1084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8"/>
      <c r="AB8" s="77"/>
    </row>
    <row r="9" spans="1:29" s="2" customFormat="1" x14ac:dyDescent="0.15">
      <c r="A9" s="7"/>
      <c r="B9" s="19" t="s">
        <v>14</v>
      </c>
      <c r="C9" s="20">
        <v>420.13100200000002</v>
      </c>
      <c r="D9" s="20">
        <v>645.94100200000003</v>
      </c>
      <c r="E9" s="20">
        <v>860.34906100000001</v>
      </c>
      <c r="F9" s="20">
        <v>1082.4451919999999</v>
      </c>
      <c r="G9" s="20">
        <v>963.17572399999995</v>
      </c>
      <c r="H9" s="20">
        <v>1217.2202219999999</v>
      </c>
      <c r="I9" s="20">
        <v>1158.650488</v>
      </c>
      <c r="J9" s="20">
        <v>1053.448028</v>
      </c>
      <c r="K9" s="20">
        <v>1126.1373619999999</v>
      </c>
      <c r="L9" s="20">
        <v>1131.0597540000001</v>
      </c>
      <c r="M9" s="20">
        <v>1070.029751</v>
      </c>
      <c r="N9" s="20">
        <v>1153.0433419999999</v>
      </c>
      <c r="O9" s="20">
        <v>1110.6439620000001</v>
      </c>
      <c r="P9" s="20">
        <v>1173.7760740000001</v>
      </c>
      <c r="Q9" s="20">
        <v>890.37108799999999</v>
      </c>
      <c r="R9" s="20">
        <v>1225.3545690000001</v>
      </c>
      <c r="S9" s="20">
        <v>1571.4535470000001</v>
      </c>
      <c r="T9" s="20">
        <v>1157.2264640000001</v>
      </c>
      <c r="U9" s="20">
        <v>1155.2421059999999</v>
      </c>
      <c r="V9" s="20">
        <v>1059.2963890000001</v>
      </c>
      <c r="W9" s="20">
        <v>961.94428900000003</v>
      </c>
      <c r="X9" s="20">
        <v>919.89750000000004</v>
      </c>
      <c r="Y9" s="20">
        <v>545.30785099999991</v>
      </c>
      <c r="Z9" s="20">
        <v>976.05443699999989</v>
      </c>
      <c r="AA9" s="20">
        <v>659.36639700000023</v>
      </c>
      <c r="AB9" s="20">
        <v>505.19331399999982</v>
      </c>
      <c r="AC9" s="20">
        <f>SUM(C9:AB9)</f>
        <v>25792.758914999999</v>
      </c>
    </row>
    <row r="10" spans="1:29" s="2" customFormat="1" x14ac:dyDescent="0.15">
      <c r="A10" s="7"/>
      <c r="B10" s="19" t="s">
        <v>15</v>
      </c>
      <c r="C10" s="20">
        <v>0.13477600000000001</v>
      </c>
      <c r="D10" s="20">
        <v>0.34990500000000002</v>
      </c>
      <c r="E10" s="20">
        <v>0.34948099999999999</v>
      </c>
      <c r="F10" s="20">
        <v>1.106592</v>
      </c>
      <c r="G10" s="20">
        <v>1.3605970000000001</v>
      </c>
      <c r="H10" s="20">
        <v>3.5531139999999999</v>
      </c>
      <c r="I10" s="20">
        <v>3.3157399999999999</v>
      </c>
      <c r="J10" s="20">
        <v>3.4989059999999998</v>
      </c>
      <c r="K10" s="20">
        <v>3.8480050000000001</v>
      </c>
      <c r="L10" s="20">
        <v>8.1812649999999998</v>
      </c>
      <c r="M10" s="20">
        <v>14.353657999999999</v>
      </c>
      <c r="N10" s="20">
        <v>29.999832000000001</v>
      </c>
      <c r="O10" s="20">
        <v>46.705407000000001</v>
      </c>
      <c r="P10" s="20">
        <v>66.375381000000004</v>
      </c>
      <c r="Q10" s="20">
        <v>63.072705999999997</v>
      </c>
      <c r="R10" s="20">
        <v>86.608155999999994</v>
      </c>
      <c r="S10" s="20">
        <v>135.31239299999999</v>
      </c>
      <c r="T10" s="20">
        <v>157.58635599999999</v>
      </c>
      <c r="U10" s="20">
        <v>178.518542</v>
      </c>
      <c r="V10" s="20">
        <v>223.750291</v>
      </c>
      <c r="W10" s="20">
        <v>248.23066700000001</v>
      </c>
      <c r="X10" s="20">
        <v>241.99619200000001</v>
      </c>
      <c r="Y10" s="20">
        <v>245.20043400000006</v>
      </c>
      <c r="Z10" s="20">
        <v>272.94486399999988</v>
      </c>
      <c r="AA10" s="20">
        <v>221.91445300000001</v>
      </c>
      <c r="AB10" s="20">
        <v>160.94079500000001</v>
      </c>
      <c r="AC10" s="20">
        <f t="shared" ref="AC10:AC22" si="0">SUM(C10:AB10)</f>
        <v>2419.2085080000002</v>
      </c>
    </row>
    <row r="11" spans="1:29" s="2" customFormat="1" x14ac:dyDescent="0.15">
      <c r="A11" s="11"/>
      <c r="B11" s="19" t="s">
        <v>16</v>
      </c>
      <c r="C11" s="20">
        <v>10.311010000000001</v>
      </c>
      <c r="D11" s="20">
        <v>11.965069999999995</v>
      </c>
      <c r="E11" s="20">
        <v>12.099309</v>
      </c>
      <c r="F11" s="20">
        <v>8.7484149999999996</v>
      </c>
      <c r="G11" s="20">
        <v>13.567548999999998</v>
      </c>
      <c r="H11" s="20">
        <v>19.765056000000005</v>
      </c>
      <c r="I11" s="20">
        <v>22.474570999999994</v>
      </c>
      <c r="J11" s="20">
        <v>18.089310000000005</v>
      </c>
      <c r="K11" s="20">
        <v>13.966935000000003</v>
      </c>
      <c r="L11" s="20">
        <v>11.032591999999996</v>
      </c>
      <c r="M11" s="20">
        <v>9.1773070000000008</v>
      </c>
      <c r="N11" s="20">
        <v>11.873991999999998</v>
      </c>
      <c r="O11" s="20">
        <v>9.2855420000000013</v>
      </c>
      <c r="P11" s="20">
        <v>9.3738379999999992</v>
      </c>
      <c r="Q11" s="20">
        <v>6.0248030000000012</v>
      </c>
      <c r="R11" s="20">
        <v>10.451363000000001</v>
      </c>
      <c r="S11" s="20">
        <v>10.856956999999994</v>
      </c>
      <c r="T11" s="20">
        <v>12.67844</v>
      </c>
      <c r="U11" s="20">
        <v>13.247405000000004</v>
      </c>
      <c r="V11" s="20">
        <v>15.073957999999998</v>
      </c>
      <c r="W11" s="20">
        <v>14.475521000000001</v>
      </c>
      <c r="X11" s="20">
        <v>21.383604000000005</v>
      </c>
      <c r="Y11" s="20">
        <v>8.9700530000000001</v>
      </c>
      <c r="Z11" s="20">
        <v>7.4314109999999998</v>
      </c>
      <c r="AA11" s="20">
        <v>16.590563999999997</v>
      </c>
      <c r="AB11" s="20">
        <v>12.884473000000002</v>
      </c>
      <c r="AC11" s="20">
        <f t="shared" si="0"/>
        <v>331.79904800000003</v>
      </c>
    </row>
    <row r="12" spans="1:29" s="2" customFormat="1" x14ac:dyDescent="0.15">
      <c r="A12" s="7"/>
      <c r="B12" s="19" t="s">
        <v>17</v>
      </c>
      <c r="C12" s="20">
        <v>9.76675</v>
      </c>
      <c r="D12" s="20">
        <v>41.534369999999988</v>
      </c>
      <c r="E12" s="20">
        <v>20.518632</v>
      </c>
      <c r="F12" s="20">
        <v>13.881878999999998</v>
      </c>
      <c r="G12" s="20">
        <v>17.694501000000002</v>
      </c>
      <c r="H12" s="20">
        <v>23.945488000000001</v>
      </c>
      <c r="I12" s="20">
        <v>23.119579000000002</v>
      </c>
      <c r="J12" s="20">
        <v>31.711750999999996</v>
      </c>
      <c r="K12" s="20">
        <v>37.411546999999999</v>
      </c>
      <c r="L12" s="20">
        <v>43.365787000000005</v>
      </c>
      <c r="M12" s="20">
        <v>59.540241999999999</v>
      </c>
      <c r="N12" s="20">
        <v>54.525660999999999</v>
      </c>
      <c r="O12" s="20">
        <v>67.773235000000014</v>
      </c>
      <c r="P12" s="20">
        <v>58.981543999999985</v>
      </c>
      <c r="Q12" s="20">
        <v>45.87189200000001</v>
      </c>
      <c r="R12" s="20">
        <v>52.237671999999996</v>
      </c>
      <c r="S12" s="20">
        <v>76.112556000000012</v>
      </c>
      <c r="T12" s="20">
        <v>64.646217000000021</v>
      </c>
      <c r="U12" s="20">
        <v>49.945285999999989</v>
      </c>
      <c r="V12" s="20">
        <v>33.971448000000002</v>
      </c>
      <c r="W12" s="20">
        <v>25.492811000000003</v>
      </c>
      <c r="X12" s="20">
        <v>22.036052000000002</v>
      </c>
      <c r="Y12" s="20">
        <v>17.569186999999999</v>
      </c>
      <c r="Z12" s="20">
        <v>8.9946059999999992</v>
      </c>
      <c r="AA12" s="20">
        <v>1.463956</v>
      </c>
      <c r="AB12" s="20">
        <v>3.2791060000000001</v>
      </c>
      <c r="AC12" s="20">
        <f t="shared" si="0"/>
        <v>905.3917550000001</v>
      </c>
    </row>
    <row r="13" spans="1:29" s="2" customFormat="1" x14ac:dyDescent="0.15">
      <c r="A13" s="7"/>
      <c r="B13" s="19" t="s">
        <v>18</v>
      </c>
      <c r="C13" s="20">
        <f>SUM(C14:C19)</f>
        <v>1.336535</v>
      </c>
      <c r="D13" s="20">
        <f t="shared" ref="D13:AB13" si="1">SUM(D14:D19)</f>
        <v>2.3380510000000001</v>
      </c>
      <c r="E13" s="20">
        <f t="shared" si="1"/>
        <v>3.1286610000000001</v>
      </c>
      <c r="F13" s="20">
        <f t="shared" si="1"/>
        <v>1.392833</v>
      </c>
      <c r="G13" s="20">
        <f t="shared" si="1"/>
        <v>0.89316400000000018</v>
      </c>
      <c r="H13" s="20">
        <f t="shared" si="1"/>
        <v>1.7173829999999999</v>
      </c>
      <c r="I13" s="20">
        <f t="shared" si="1"/>
        <v>1.0447919999999999</v>
      </c>
      <c r="J13" s="20">
        <f t="shared" si="1"/>
        <v>3.2084689999999996</v>
      </c>
      <c r="K13" s="20">
        <f t="shared" si="1"/>
        <v>4.3057120000000006</v>
      </c>
      <c r="L13" s="20">
        <f t="shared" si="1"/>
        <v>6.0648220000000004</v>
      </c>
      <c r="M13" s="20">
        <f t="shared" si="1"/>
        <v>7.5172249999999998</v>
      </c>
      <c r="N13" s="20">
        <f t="shared" si="1"/>
        <v>5.3835299999999995</v>
      </c>
      <c r="O13" s="20">
        <f t="shared" si="1"/>
        <v>7.1161459999999996</v>
      </c>
      <c r="P13" s="20">
        <f t="shared" si="1"/>
        <v>9.379194</v>
      </c>
      <c r="Q13" s="20">
        <f t="shared" si="1"/>
        <v>12.015343999999999</v>
      </c>
      <c r="R13" s="20">
        <f t="shared" si="1"/>
        <v>12.850163</v>
      </c>
      <c r="S13" s="20">
        <f t="shared" si="1"/>
        <v>16.261063</v>
      </c>
      <c r="T13" s="20">
        <f t="shared" si="1"/>
        <v>8.9642679999999988</v>
      </c>
      <c r="U13" s="20">
        <f t="shared" si="1"/>
        <v>6.6708890000000007</v>
      </c>
      <c r="V13" s="20">
        <f t="shared" si="1"/>
        <v>7.5011290000000006</v>
      </c>
      <c r="W13" s="20">
        <f t="shared" si="1"/>
        <v>3.7829120000000001</v>
      </c>
      <c r="X13" s="20">
        <f t="shared" si="1"/>
        <v>6.4313469999999997</v>
      </c>
      <c r="Y13" s="20">
        <f t="shared" si="1"/>
        <v>3.0086210000000002</v>
      </c>
      <c r="Z13" s="20">
        <f t="shared" si="1"/>
        <v>2.9506459999999994</v>
      </c>
      <c r="AA13" s="20">
        <f t="shared" si="1"/>
        <v>0.66206500000000001</v>
      </c>
      <c r="AB13" s="20">
        <f t="shared" si="1"/>
        <v>1.1877019999999998</v>
      </c>
      <c r="AC13" s="20">
        <f t="shared" si="0"/>
        <v>137.11266600000002</v>
      </c>
    </row>
    <row r="14" spans="1:29" s="2" customFormat="1" x14ac:dyDescent="0.15">
      <c r="A14" s="7"/>
      <c r="B14" s="19" t="s">
        <v>19</v>
      </c>
      <c r="C14" s="20">
        <v>1.154239</v>
      </c>
      <c r="D14" s="20">
        <v>1.868765</v>
      </c>
      <c r="E14" s="20">
        <v>2.6135860000000002</v>
      </c>
      <c r="F14" s="20">
        <v>1.069512</v>
      </c>
      <c r="G14" s="20">
        <v>0.70582900000000004</v>
      </c>
      <c r="H14" s="20">
        <v>1.3431979999999999</v>
      </c>
      <c r="I14" s="20">
        <v>0.361404</v>
      </c>
      <c r="J14" s="20">
        <v>0.72297800000000001</v>
      </c>
      <c r="K14" s="20">
        <v>1.1525430000000001</v>
      </c>
      <c r="L14" s="20">
        <v>1.7151940000000001</v>
      </c>
      <c r="M14" s="20">
        <v>2.7222300000000001</v>
      </c>
      <c r="N14" s="20">
        <v>2.0876860000000002</v>
      </c>
      <c r="O14" s="20">
        <v>1.4471959999999999</v>
      </c>
      <c r="P14" s="20">
        <v>1.774632</v>
      </c>
      <c r="Q14" s="20">
        <v>1.8589150000000001</v>
      </c>
      <c r="R14" s="20">
        <v>1.3545450000000001</v>
      </c>
      <c r="S14" s="20">
        <v>1.2092970000000001</v>
      </c>
      <c r="T14" s="20">
        <v>0.82468200000000003</v>
      </c>
      <c r="U14" s="20">
        <v>0.48874400000000001</v>
      </c>
      <c r="V14" s="20">
        <v>0.90044500000000005</v>
      </c>
      <c r="W14" s="20">
        <v>0.65312199999999998</v>
      </c>
      <c r="X14" s="20">
        <v>0.81817099999999998</v>
      </c>
      <c r="Y14" s="20">
        <v>0</v>
      </c>
      <c r="Z14" s="20">
        <v>0</v>
      </c>
      <c r="AA14" s="20">
        <v>0</v>
      </c>
      <c r="AB14" s="20">
        <v>0</v>
      </c>
      <c r="AC14" s="20">
        <f t="shared" si="0"/>
        <v>28.846913000000001</v>
      </c>
    </row>
    <row r="15" spans="1:29" s="2" customFormat="1" x14ac:dyDescent="0.15">
      <c r="A15" s="11"/>
      <c r="B15" s="19" t="s">
        <v>20</v>
      </c>
      <c r="C15" s="20">
        <v>2.0275999999999999E-2</v>
      </c>
      <c r="D15" s="20">
        <v>8.796E-3</v>
      </c>
      <c r="E15" s="20">
        <v>2.2499999999999999E-4</v>
      </c>
      <c r="F15" s="20">
        <v>0</v>
      </c>
      <c r="G15" s="20">
        <v>5.5699999999999999E-4</v>
      </c>
      <c r="H15" s="20">
        <v>7.8899999999999999E-4</v>
      </c>
      <c r="I15" s="20">
        <v>0.33421400000000001</v>
      </c>
      <c r="J15" s="20">
        <v>1.5050140000000001</v>
      </c>
      <c r="K15" s="20">
        <v>2.2146520000000001</v>
      </c>
      <c r="L15" s="20">
        <v>3.890552</v>
      </c>
      <c r="M15" s="20">
        <v>3.8702130000000001</v>
      </c>
      <c r="N15" s="20">
        <v>2.424823</v>
      </c>
      <c r="O15" s="20">
        <v>2.5526110000000002</v>
      </c>
      <c r="P15" s="20">
        <v>3.9999359999999999</v>
      </c>
      <c r="Q15" s="20">
        <v>4.8794599999999999</v>
      </c>
      <c r="R15" s="20">
        <v>6.8861559999999997</v>
      </c>
      <c r="S15" s="20">
        <v>6.2066530000000002</v>
      </c>
      <c r="T15" s="20">
        <v>2.7992520000000001</v>
      </c>
      <c r="U15" s="20">
        <v>1.01624</v>
      </c>
      <c r="V15" s="20">
        <v>1.200027</v>
      </c>
      <c r="W15" s="20">
        <v>1.0163869999999999</v>
      </c>
      <c r="X15" s="20">
        <v>0.70854899999999998</v>
      </c>
      <c r="Y15" s="20">
        <v>0.71658700000000009</v>
      </c>
      <c r="Z15" s="20">
        <v>0.34106399999999998</v>
      </c>
      <c r="AA15" s="20">
        <v>0</v>
      </c>
      <c r="AB15" s="20">
        <v>0</v>
      </c>
      <c r="AC15" s="20">
        <f t="shared" si="0"/>
        <v>46.593033000000005</v>
      </c>
    </row>
    <row r="16" spans="1:29" s="2" customFormat="1" x14ac:dyDescent="0.15">
      <c r="A16" s="7"/>
      <c r="B16" s="19" t="s">
        <v>1059</v>
      </c>
      <c r="C16" s="20">
        <v>9.3242000000000005E-2</v>
      </c>
      <c r="D16" s="20">
        <v>0.11096499999999999</v>
      </c>
      <c r="E16" s="20">
        <v>0.39696100000000001</v>
      </c>
      <c r="F16" s="20">
        <v>0.298122</v>
      </c>
      <c r="G16" s="20">
        <v>9.511E-2</v>
      </c>
      <c r="H16" s="20">
        <v>0.15296499999999999</v>
      </c>
      <c r="I16" s="20">
        <v>0.235483</v>
      </c>
      <c r="J16" s="20">
        <v>0.967862</v>
      </c>
      <c r="K16" s="20">
        <v>0.90886900000000004</v>
      </c>
      <c r="L16" s="20">
        <v>0.24380599999999999</v>
      </c>
      <c r="M16" s="20">
        <v>0.87847500000000001</v>
      </c>
      <c r="N16" s="20">
        <v>0.75312100000000004</v>
      </c>
      <c r="O16" s="20">
        <v>1.3697839999999999</v>
      </c>
      <c r="P16" s="20">
        <v>0.83331599999999995</v>
      </c>
      <c r="Q16" s="20">
        <v>0.95799199999999995</v>
      </c>
      <c r="R16" s="20">
        <v>1.5900369999999999</v>
      </c>
      <c r="S16" s="20">
        <v>2.1330939999999998</v>
      </c>
      <c r="T16" s="20">
        <v>2.1736179999999998</v>
      </c>
      <c r="U16" s="20">
        <v>2.5578810000000001</v>
      </c>
      <c r="V16" s="20">
        <v>2.6293009999999999</v>
      </c>
      <c r="W16" s="20">
        <v>1.9663390000000001</v>
      </c>
      <c r="X16" s="20">
        <v>2.148244</v>
      </c>
      <c r="Y16" s="20">
        <v>1.7445470000000001</v>
      </c>
      <c r="Z16" s="20">
        <v>2.0912809999999999</v>
      </c>
      <c r="AA16" s="20">
        <v>0.49770300000000001</v>
      </c>
      <c r="AB16" s="20">
        <v>1.0600369999999999</v>
      </c>
      <c r="AC16" s="20">
        <f t="shared" si="0"/>
        <v>28.888155000000005</v>
      </c>
    </row>
    <row r="17" spans="1:29" s="2" customFormat="1" x14ac:dyDescent="0.15">
      <c r="A17" s="7"/>
      <c r="B17" s="19" t="s">
        <v>22</v>
      </c>
      <c r="C17" s="20">
        <v>6.8432999999999994E-2</v>
      </c>
      <c r="D17" s="20">
        <v>0.34592099999999998</v>
      </c>
      <c r="E17" s="20">
        <v>0.11040800000000001</v>
      </c>
      <c r="F17" s="20">
        <v>2.5198999999999999E-2</v>
      </c>
      <c r="G17" s="20">
        <v>8.5453000000000001E-2</v>
      </c>
      <c r="H17" s="20">
        <v>0.218359</v>
      </c>
      <c r="I17" s="20">
        <v>0.113647</v>
      </c>
      <c r="J17" s="20">
        <v>9.5239999999999995E-3</v>
      </c>
      <c r="K17" s="20">
        <v>2.7446999999999999E-2</v>
      </c>
      <c r="L17" s="20">
        <v>0.215193</v>
      </c>
      <c r="M17" s="20">
        <v>4.5538000000000002E-2</v>
      </c>
      <c r="N17" s="20">
        <v>0.1179</v>
      </c>
      <c r="O17" s="20">
        <v>1.732621</v>
      </c>
      <c r="P17" s="20">
        <v>2.7087029999999999</v>
      </c>
      <c r="Q17" s="20">
        <v>4.2904910000000003</v>
      </c>
      <c r="R17" s="20">
        <v>3.019425</v>
      </c>
      <c r="S17" s="20">
        <v>6.7120189999999997</v>
      </c>
      <c r="T17" s="20">
        <v>3.1666799999999999</v>
      </c>
      <c r="U17" s="20">
        <v>2.6079210000000002</v>
      </c>
      <c r="V17" s="20">
        <v>2.7712590000000001</v>
      </c>
      <c r="W17" s="20">
        <v>0.14292199999999999</v>
      </c>
      <c r="X17" s="20">
        <v>2.6033170000000001</v>
      </c>
      <c r="Y17" s="20">
        <v>0.54748699999999995</v>
      </c>
      <c r="Z17" s="20">
        <v>0.44905200000000001</v>
      </c>
      <c r="AA17" s="20">
        <v>0.16436200000000001</v>
      </c>
      <c r="AB17" s="20">
        <v>0.127665</v>
      </c>
      <c r="AC17" s="20">
        <f t="shared" si="0"/>
        <v>32.426946000000001</v>
      </c>
    </row>
    <row r="18" spans="1:29" s="2" customFormat="1" x14ac:dyDescent="0.15">
      <c r="A18" s="7"/>
      <c r="B18" s="19" t="s">
        <v>1058</v>
      </c>
      <c r="C18" s="20">
        <v>0</v>
      </c>
      <c r="D18" s="20">
        <v>1.2650000000000001E-3</v>
      </c>
      <c r="E18" s="20">
        <v>0</v>
      </c>
      <c r="F18" s="20">
        <v>0</v>
      </c>
      <c r="G18" s="20">
        <v>1.3760000000000001E-3</v>
      </c>
      <c r="H18" s="20">
        <v>2E-3</v>
      </c>
      <c r="I18" s="20">
        <v>0</v>
      </c>
      <c r="J18" s="20">
        <v>2.993E-3</v>
      </c>
      <c r="K18" s="20">
        <v>2.2009999999999998E-3</v>
      </c>
      <c r="L18" s="20">
        <v>7.4999999999999993E-5</v>
      </c>
      <c r="M18" s="20">
        <v>7.6900000000000004E-4</v>
      </c>
      <c r="N18" s="20">
        <v>0</v>
      </c>
      <c r="O18" s="20">
        <v>1.3934E-2</v>
      </c>
      <c r="P18" s="20">
        <v>6.2606999999999996E-2</v>
      </c>
      <c r="Q18" s="20">
        <v>2.8486000000000001E-2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4.5600000000000003E-4</v>
      </c>
      <c r="AA18" s="20">
        <v>0</v>
      </c>
      <c r="AB18" s="20">
        <v>0</v>
      </c>
      <c r="AC18" s="20">
        <f t="shared" si="0"/>
        <v>0.11616199999999999</v>
      </c>
    </row>
    <row r="19" spans="1:29" s="2" customFormat="1" x14ac:dyDescent="0.15">
      <c r="A19" s="11"/>
      <c r="B19" s="19" t="s">
        <v>24</v>
      </c>
      <c r="C19" s="20">
        <v>3.4499999999999998E-4</v>
      </c>
      <c r="D19" s="20">
        <v>2.3389999999999999E-3</v>
      </c>
      <c r="E19" s="20">
        <v>7.4809999999999998E-3</v>
      </c>
      <c r="F19" s="20">
        <v>0</v>
      </c>
      <c r="G19" s="20">
        <v>4.8390000000000004E-3</v>
      </c>
      <c r="H19" s="20">
        <v>7.2000000000000002E-5</v>
      </c>
      <c r="I19" s="20">
        <v>4.3999999999999999E-5</v>
      </c>
      <c r="J19" s="20">
        <v>9.7999999999999997E-5</v>
      </c>
      <c r="K19" s="20">
        <v>0</v>
      </c>
      <c r="L19" s="20">
        <v>1.9999999999999999E-6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3.6000000000000001E-5</v>
      </c>
      <c r="U19" s="20">
        <v>1.03E-4</v>
      </c>
      <c r="V19" s="20">
        <v>9.7E-5</v>
      </c>
      <c r="W19" s="20">
        <v>4.1419999999999998E-3</v>
      </c>
      <c r="X19" s="20">
        <v>0.15306600000000001</v>
      </c>
      <c r="Y19" s="20">
        <v>0</v>
      </c>
      <c r="Z19" s="20">
        <v>6.8793000000000007E-2</v>
      </c>
      <c r="AA19" s="20">
        <v>0</v>
      </c>
      <c r="AB19" s="20">
        <v>0</v>
      </c>
      <c r="AC19" s="20">
        <f t="shared" si="0"/>
        <v>0.24145700000000003</v>
      </c>
    </row>
    <row r="20" spans="1:29" s="2" customFormat="1" x14ac:dyDescent="0.15">
      <c r="A20" s="7"/>
      <c r="B20" s="19" t="s">
        <v>25</v>
      </c>
      <c r="C20" s="21">
        <f>SUM(C9:C12)</f>
        <v>440.34353800000002</v>
      </c>
      <c r="D20" s="21">
        <f t="shared" ref="D20:AB20" si="2">SUM(D9:D12)</f>
        <v>699.790347</v>
      </c>
      <c r="E20" s="21">
        <f t="shared" si="2"/>
        <v>893.31648299999995</v>
      </c>
      <c r="F20" s="21">
        <f t="shared" si="2"/>
        <v>1106.182078</v>
      </c>
      <c r="G20" s="21">
        <f t="shared" si="2"/>
        <v>995.79837099999986</v>
      </c>
      <c r="H20" s="21">
        <f t="shared" si="2"/>
        <v>1264.48388</v>
      </c>
      <c r="I20" s="21">
        <f t="shared" si="2"/>
        <v>1207.5603779999999</v>
      </c>
      <c r="J20" s="21">
        <f t="shared" si="2"/>
        <v>1106.7479950000002</v>
      </c>
      <c r="K20" s="21">
        <f t="shared" si="2"/>
        <v>1181.3638489999998</v>
      </c>
      <c r="L20" s="21">
        <f t="shared" si="2"/>
        <v>1193.639398</v>
      </c>
      <c r="M20" s="21">
        <f t="shared" si="2"/>
        <v>1153.100958</v>
      </c>
      <c r="N20" s="21">
        <f t="shared" si="2"/>
        <v>1249.4428269999999</v>
      </c>
      <c r="O20" s="21">
        <f t="shared" si="2"/>
        <v>1234.4081460000002</v>
      </c>
      <c r="P20" s="21">
        <f t="shared" si="2"/>
        <v>1308.5068370000001</v>
      </c>
      <c r="Q20" s="21">
        <f t="shared" si="2"/>
        <v>1005.340489</v>
      </c>
      <c r="R20" s="21">
        <f t="shared" si="2"/>
        <v>1374.65176</v>
      </c>
      <c r="S20" s="21">
        <f t="shared" si="2"/>
        <v>1793.735453</v>
      </c>
      <c r="T20" s="21">
        <f t="shared" si="2"/>
        <v>1392.137477</v>
      </c>
      <c r="U20" s="21">
        <f t="shared" si="2"/>
        <v>1396.9533389999999</v>
      </c>
      <c r="V20" s="21">
        <f t="shared" si="2"/>
        <v>1332.0920860000001</v>
      </c>
      <c r="W20" s="21">
        <f t="shared" si="2"/>
        <v>1250.1432880000002</v>
      </c>
      <c r="X20" s="21">
        <f t="shared" si="2"/>
        <v>1205.3133480000001</v>
      </c>
      <c r="Y20" s="21">
        <f t="shared" si="2"/>
        <v>817.04752499999995</v>
      </c>
      <c r="Z20" s="21">
        <f t="shared" si="2"/>
        <v>1265.4253179999998</v>
      </c>
      <c r="AA20" s="21">
        <f t="shared" si="2"/>
        <v>899.33537000000024</v>
      </c>
      <c r="AB20" s="21">
        <f t="shared" si="2"/>
        <v>682.29768799999977</v>
      </c>
      <c r="AC20" s="20">
        <f t="shared" si="0"/>
        <v>29449.158226</v>
      </c>
    </row>
    <row r="21" spans="1:29" s="2" customFormat="1" x14ac:dyDescent="0.15">
      <c r="A21" s="7"/>
      <c r="B21" s="19" t="s">
        <v>26</v>
      </c>
      <c r="C21" s="21">
        <f>C22-C20</f>
        <v>72.620965000000012</v>
      </c>
      <c r="D21" s="21">
        <f t="shared" ref="D21:AB21" si="3">D22-D20</f>
        <v>107.87948100000006</v>
      </c>
      <c r="E21" s="21">
        <f t="shared" si="3"/>
        <v>132.23598200000004</v>
      </c>
      <c r="F21" s="21">
        <f t="shared" si="3"/>
        <v>151.00457600000004</v>
      </c>
      <c r="G21" s="21">
        <f t="shared" si="3"/>
        <v>160.49542000000019</v>
      </c>
      <c r="H21" s="21">
        <f t="shared" si="3"/>
        <v>209.05814899999996</v>
      </c>
      <c r="I21" s="21">
        <f t="shared" si="3"/>
        <v>188.63313600000015</v>
      </c>
      <c r="J21" s="21">
        <f t="shared" si="3"/>
        <v>195.41594599999985</v>
      </c>
      <c r="K21" s="21">
        <f t="shared" si="3"/>
        <v>193.10914000000025</v>
      </c>
      <c r="L21" s="21">
        <f t="shared" si="3"/>
        <v>202.06823800000006</v>
      </c>
      <c r="M21" s="21">
        <f t="shared" si="3"/>
        <v>249.66119299999991</v>
      </c>
      <c r="N21" s="21">
        <f t="shared" si="3"/>
        <v>315.3639320000002</v>
      </c>
      <c r="O21" s="21">
        <f t="shared" si="3"/>
        <v>321.86663899999985</v>
      </c>
      <c r="P21" s="21">
        <f t="shared" si="3"/>
        <v>346.58228099999997</v>
      </c>
      <c r="Q21" s="21">
        <f t="shared" si="3"/>
        <v>275.986086</v>
      </c>
      <c r="R21" s="21">
        <f t="shared" si="3"/>
        <v>358.50423999999998</v>
      </c>
      <c r="S21" s="21">
        <f t="shared" si="3"/>
        <v>420.11738200000013</v>
      </c>
      <c r="T21" s="21">
        <f t="shared" si="3"/>
        <v>422.78010599999993</v>
      </c>
      <c r="U21" s="21">
        <f t="shared" si="3"/>
        <v>371.97468500000014</v>
      </c>
      <c r="V21" s="21">
        <f t="shared" si="3"/>
        <v>405.13377499999979</v>
      </c>
      <c r="W21" s="21">
        <f t="shared" si="3"/>
        <v>428.6830359999999</v>
      </c>
      <c r="X21" s="21">
        <f t="shared" si="3"/>
        <v>396.90836599999989</v>
      </c>
      <c r="Y21" s="21">
        <f t="shared" si="3"/>
        <v>279.37092900000039</v>
      </c>
      <c r="Z21" s="21">
        <f t="shared" si="3"/>
        <v>321.03853800000002</v>
      </c>
      <c r="AA21" s="21">
        <f t="shared" si="3"/>
        <v>225.35100499999999</v>
      </c>
      <c r="AB21" s="21">
        <f t="shared" si="3"/>
        <v>156.43122900000037</v>
      </c>
      <c r="AC21" s="20">
        <f t="shared" si="0"/>
        <v>6908.2744550000016</v>
      </c>
    </row>
    <row r="22" spans="1:29" s="2" customFormat="1" x14ac:dyDescent="0.15">
      <c r="A22" s="7"/>
      <c r="B22" s="19" t="s">
        <v>7</v>
      </c>
      <c r="C22" s="21">
        <v>512.96450300000004</v>
      </c>
      <c r="D22" s="21">
        <v>807.66982800000005</v>
      </c>
      <c r="E22" s="21">
        <v>1025.552465</v>
      </c>
      <c r="F22" s="21">
        <v>1257.1866540000001</v>
      </c>
      <c r="G22" s="21">
        <v>1156.2937910000001</v>
      </c>
      <c r="H22" s="21">
        <v>1473.542029</v>
      </c>
      <c r="I22" s="21">
        <v>1396.1935140000001</v>
      </c>
      <c r="J22" s="21">
        <v>1302.163941</v>
      </c>
      <c r="K22" s="21">
        <v>1374.4729890000001</v>
      </c>
      <c r="L22" s="21">
        <v>1395.7076360000001</v>
      </c>
      <c r="M22" s="21">
        <v>1402.7621509999999</v>
      </c>
      <c r="N22" s="21">
        <v>1564.8067590000001</v>
      </c>
      <c r="O22" s="22">
        <v>1556.2747850000001</v>
      </c>
      <c r="P22" s="22">
        <v>1655.0891180000001</v>
      </c>
      <c r="Q22" s="22">
        <v>1281.326575</v>
      </c>
      <c r="R22" s="22">
        <v>1733.1559999999999</v>
      </c>
      <c r="S22" s="22">
        <v>2213.8528350000001</v>
      </c>
      <c r="T22" s="22">
        <v>1814.9175829999999</v>
      </c>
      <c r="U22" s="22">
        <v>1768.9280240000001</v>
      </c>
      <c r="V22" s="22">
        <v>1737.2258609999999</v>
      </c>
      <c r="W22" s="22">
        <v>1678.8263240000001</v>
      </c>
      <c r="X22" s="22">
        <v>1602.221714</v>
      </c>
      <c r="Y22" s="20">
        <v>1096.4184540000003</v>
      </c>
      <c r="Z22" s="20">
        <v>1586.4638559999999</v>
      </c>
      <c r="AA22" s="20">
        <v>1124.6863750000002</v>
      </c>
      <c r="AB22" s="20">
        <v>838.72891700000014</v>
      </c>
      <c r="AC22" s="20">
        <f t="shared" si="0"/>
        <v>36357.432680999998</v>
      </c>
    </row>
    <row r="23" spans="1:29" s="2" customFormat="1" x14ac:dyDescent="0.15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2" customFormat="1" x14ac:dyDescent="0.15">
      <c r="A24" s="11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9" s="2" customFormat="1" x14ac:dyDescent="0.15">
      <c r="A26" s="7"/>
      <c r="B26" s="19" t="s">
        <v>14</v>
      </c>
      <c r="C26" s="23">
        <f>C9/C$22*100</f>
        <v>81.902548722752456</v>
      </c>
      <c r="D26" s="23">
        <f t="shared" ref="D26:W36" si="4">D9/D$22*100</f>
        <v>79.97587375518502</v>
      </c>
      <c r="E26" s="23">
        <f t="shared" si="4"/>
        <v>83.891277176151107</v>
      </c>
      <c r="F26" s="23">
        <f t="shared" si="4"/>
        <v>86.100595210422895</v>
      </c>
      <c r="G26" s="23">
        <f t="shared" si="4"/>
        <v>83.298529447867622</v>
      </c>
      <c r="H26" s="23">
        <f t="shared" si="4"/>
        <v>82.605056255236278</v>
      </c>
      <c r="I26" s="23">
        <f t="shared" si="4"/>
        <v>82.986382359028781</v>
      </c>
      <c r="J26" s="23">
        <f t="shared" si="4"/>
        <v>80.899800311702847</v>
      </c>
      <c r="K26" s="23">
        <f t="shared" si="4"/>
        <v>81.93230212689177</v>
      </c>
      <c r="L26" s="23">
        <f t="shared" si="4"/>
        <v>81.038444214687956</v>
      </c>
      <c r="M26" s="23">
        <f t="shared" si="4"/>
        <v>76.280198338485121</v>
      </c>
      <c r="N26" s="23">
        <f t="shared" si="4"/>
        <v>73.685989363751204</v>
      </c>
      <c r="O26" s="23">
        <f t="shared" si="4"/>
        <v>71.365543714055619</v>
      </c>
      <c r="P26" s="23">
        <f t="shared" si="4"/>
        <v>70.919206780743266</v>
      </c>
      <c r="Q26" s="23">
        <f t="shared" si="4"/>
        <v>69.488224576938933</v>
      </c>
      <c r="R26" s="23">
        <f t="shared" si="4"/>
        <v>70.700766059142978</v>
      </c>
      <c r="S26" s="23">
        <f t="shared" si="4"/>
        <v>70.982746556412366</v>
      </c>
      <c r="T26" s="23">
        <f t="shared" si="4"/>
        <v>63.761929182874646</v>
      </c>
      <c r="U26" s="23">
        <f t="shared" si="4"/>
        <v>65.307468157336388</v>
      </c>
      <c r="V26" s="23">
        <f t="shared" si="4"/>
        <v>60.976319359547006</v>
      </c>
      <c r="W26" s="23">
        <f t="shared" si="4"/>
        <v>57.298618400744118</v>
      </c>
      <c r="X26" s="23">
        <f t="shared" ref="X26:AC26" si="5">X9/X$22*100</f>
        <v>57.41387050007237</v>
      </c>
      <c r="Y26" s="23">
        <f t="shared" si="5"/>
        <v>49.735376945780565</v>
      </c>
      <c r="Z26" s="23">
        <f t="shared" si="5"/>
        <v>61.523900044023435</v>
      </c>
      <c r="AA26" s="23">
        <f t="shared" si="5"/>
        <v>58.626690218417565</v>
      </c>
      <c r="AB26" s="23">
        <f t="shared" si="5"/>
        <v>60.233205718838924</v>
      </c>
      <c r="AC26" s="23">
        <f t="shared" si="5"/>
        <v>70.94218984411134</v>
      </c>
    </row>
    <row r="27" spans="1:29" s="2" customFormat="1" x14ac:dyDescent="0.15">
      <c r="A27" s="7"/>
      <c r="B27" s="19" t="s">
        <v>15</v>
      </c>
      <c r="C27" s="23">
        <f t="shared" ref="C27:R39" si="6">C10/C$22*100</f>
        <v>2.6273942780013375E-2</v>
      </c>
      <c r="D27" s="23">
        <f t="shared" si="6"/>
        <v>4.3322777188106128E-2</v>
      </c>
      <c r="E27" s="23">
        <f t="shared" si="6"/>
        <v>3.407733996329481E-2</v>
      </c>
      <c r="F27" s="23">
        <f t="shared" si="6"/>
        <v>8.8021297114406052E-2</v>
      </c>
      <c r="G27" s="23">
        <f t="shared" si="6"/>
        <v>0.11766879754870187</v>
      </c>
      <c r="H27" s="23">
        <f t="shared" si="6"/>
        <v>0.24112742833750553</v>
      </c>
      <c r="I27" s="23">
        <f t="shared" si="6"/>
        <v>0.23748427182566037</v>
      </c>
      <c r="J27" s="23">
        <f t="shared" si="6"/>
        <v>0.26869934651338956</v>
      </c>
      <c r="K27" s="23">
        <f t="shared" si="6"/>
        <v>0.2799622132115977</v>
      </c>
      <c r="L27" s="23">
        <f t="shared" si="6"/>
        <v>0.58617326358168609</v>
      </c>
      <c r="M27" s="23">
        <f t="shared" si="6"/>
        <v>1.0232424641460121</v>
      </c>
      <c r="N27" s="23">
        <f t="shared" si="6"/>
        <v>1.9171588969344424</v>
      </c>
      <c r="O27" s="23">
        <f t="shared" si="6"/>
        <v>3.0011028547249774</v>
      </c>
      <c r="P27" s="23">
        <f t="shared" si="6"/>
        <v>4.0103810893402301</v>
      </c>
      <c r="Q27" s="23">
        <f t="shared" si="6"/>
        <v>4.922453590724909</v>
      </c>
      <c r="R27" s="23">
        <f t="shared" si="6"/>
        <v>4.9971356300298408</v>
      </c>
      <c r="S27" s="23">
        <f t="shared" si="4"/>
        <v>6.1120771381355157</v>
      </c>
      <c r="T27" s="23">
        <f t="shared" si="4"/>
        <v>8.6828381341435286</v>
      </c>
      <c r="U27" s="23">
        <f t="shared" si="4"/>
        <v>10.091905356122052</v>
      </c>
      <c r="V27" s="23">
        <f t="shared" si="4"/>
        <v>12.879746728568877</v>
      </c>
      <c r="W27" s="23">
        <f t="shared" ref="W27:AC39" si="7">W10/W$22*100</f>
        <v>14.785964661821682</v>
      </c>
      <c r="X27" s="23">
        <f t="shared" si="7"/>
        <v>15.103789312394753</v>
      </c>
      <c r="Y27" s="23">
        <f t="shared" si="7"/>
        <v>22.363763862734107</v>
      </c>
      <c r="Z27" s="23">
        <f t="shared" si="7"/>
        <v>17.204606519570145</v>
      </c>
      <c r="AA27" s="23">
        <f t="shared" si="7"/>
        <v>19.731229783947544</v>
      </c>
      <c r="AB27" s="23">
        <f t="shared" si="7"/>
        <v>19.188654610319102</v>
      </c>
      <c r="AC27" s="23">
        <f t="shared" si="7"/>
        <v>6.6539585707993414</v>
      </c>
    </row>
    <row r="28" spans="1:29" s="2" customFormat="1" x14ac:dyDescent="0.15">
      <c r="A28" s="11"/>
      <c r="B28" s="19" t="s">
        <v>16</v>
      </c>
      <c r="C28" s="23">
        <f t="shared" si="6"/>
        <v>2.0100825573109882</v>
      </c>
      <c r="D28" s="23">
        <f t="shared" si="4"/>
        <v>1.481430850231042</v>
      </c>
      <c r="E28" s="23">
        <f t="shared" si="4"/>
        <v>1.1797844979096219</v>
      </c>
      <c r="F28" s="23">
        <f t="shared" si="4"/>
        <v>0.69587240463976474</v>
      </c>
      <c r="G28" s="23">
        <f t="shared" si="4"/>
        <v>1.1733652040340323</v>
      </c>
      <c r="H28" s="23">
        <f t="shared" si="4"/>
        <v>1.3413296404862849</v>
      </c>
      <c r="I28" s="23">
        <f t="shared" si="4"/>
        <v>1.6097031517938991</v>
      </c>
      <c r="J28" s="23">
        <f t="shared" si="4"/>
        <v>1.3891730088999603</v>
      </c>
      <c r="K28" s="23">
        <f t="shared" si="4"/>
        <v>1.0161665679702929</v>
      </c>
      <c r="L28" s="23">
        <f t="shared" si="4"/>
        <v>0.79046583363394274</v>
      </c>
      <c r="M28" s="23">
        <f t="shared" si="4"/>
        <v>0.65423115340385329</v>
      </c>
      <c r="N28" s="23">
        <f t="shared" si="4"/>
        <v>0.75881522952956493</v>
      </c>
      <c r="O28" s="23">
        <f t="shared" si="4"/>
        <v>0.59665183099397201</v>
      </c>
      <c r="P28" s="23">
        <f t="shared" si="4"/>
        <v>0.56636454786962109</v>
      </c>
      <c r="Q28" s="23">
        <f t="shared" si="4"/>
        <v>0.4702004248994836</v>
      </c>
      <c r="R28" s="23">
        <f t="shared" si="4"/>
        <v>0.60302494409043395</v>
      </c>
      <c r="S28" s="23">
        <f t="shared" si="4"/>
        <v>0.49041005925761971</v>
      </c>
      <c r="T28" s="23">
        <f t="shared" si="4"/>
        <v>0.69856836028019242</v>
      </c>
      <c r="U28" s="23">
        <f t="shared" si="4"/>
        <v>0.748894518050781</v>
      </c>
      <c r="V28" s="23">
        <f t="shared" si="4"/>
        <v>0.86770283233770018</v>
      </c>
      <c r="W28" s="23">
        <f t="shared" si="7"/>
        <v>0.86224053036709469</v>
      </c>
      <c r="X28" s="23">
        <f t="shared" si="7"/>
        <v>1.3346220322164479</v>
      </c>
      <c r="Y28" s="23">
        <f t="shared" si="7"/>
        <v>0.8181231323930267</v>
      </c>
      <c r="Z28" s="23">
        <f t="shared" si="7"/>
        <v>0.46842611458776279</v>
      </c>
      <c r="AA28" s="23">
        <f t="shared" si="7"/>
        <v>1.4751280329149532</v>
      </c>
      <c r="AB28" s="23">
        <f t="shared" si="7"/>
        <v>1.5361903874836831</v>
      </c>
      <c r="AC28" s="23">
        <f t="shared" si="7"/>
        <v>0.91260307324558321</v>
      </c>
    </row>
    <row r="29" spans="1:29" s="2" customFormat="1" x14ac:dyDescent="0.15">
      <c r="A29" s="7"/>
      <c r="B29" s="19" t="s">
        <v>17</v>
      </c>
      <c r="C29" s="23">
        <f t="shared" si="6"/>
        <v>1.9039816484143737</v>
      </c>
      <c r="D29" s="23">
        <f t="shared" si="4"/>
        <v>5.142493697313153</v>
      </c>
      <c r="E29" s="23">
        <f t="shared" si="4"/>
        <v>2.0007393770927169</v>
      </c>
      <c r="F29" s="23">
        <f t="shared" si="4"/>
        <v>1.104201906362267</v>
      </c>
      <c r="G29" s="23">
        <f t="shared" si="4"/>
        <v>1.5302772649758181</v>
      </c>
      <c r="H29" s="23">
        <f t="shared" si="4"/>
        <v>1.6250291833379393</v>
      </c>
      <c r="I29" s="23">
        <f t="shared" si="4"/>
        <v>1.6559007593269768</v>
      </c>
      <c r="J29" s="23">
        <f t="shared" si="4"/>
        <v>2.4353117147174941</v>
      </c>
      <c r="K29" s="23">
        <f t="shared" si="4"/>
        <v>2.721883027124369</v>
      </c>
      <c r="L29" s="23">
        <f t="shared" si="4"/>
        <v>3.1070824491784896</v>
      </c>
      <c r="M29" s="23">
        <f t="shared" si="4"/>
        <v>4.2445001782771943</v>
      </c>
      <c r="N29" s="23">
        <f t="shared" si="4"/>
        <v>3.4844980497684572</v>
      </c>
      <c r="O29" s="23">
        <f t="shared" si="4"/>
        <v>4.3548373110729299</v>
      </c>
      <c r="P29" s="23">
        <f t="shared" si="4"/>
        <v>3.5636476222665845</v>
      </c>
      <c r="Q29" s="23">
        <f t="shared" si="4"/>
        <v>3.5800312656435782</v>
      </c>
      <c r="R29" s="23">
        <f t="shared" si="4"/>
        <v>3.0140202036054458</v>
      </c>
      <c r="S29" s="23">
        <f t="shared" si="4"/>
        <v>3.4380133492477607</v>
      </c>
      <c r="T29" s="23">
        <f t="shared" si="4"/>
        <v>3.5619367846523322</v>
      </c>
      <c r="U29" s="23">
        <f t="shared" si="4"/>
        <v>2.8234775707301467</v>
      </c>
      <c r="V29" s="23">
        <f t="shared" si="4"/>
        <v>1.955499786334346</v>
      </c>
      <c r="W29" s="23">
        <f t="shared" si="7"/>
        <v>1.5184900686606104</v>
      </c>
      <c r="X29" s="23">
        <f t="shared" si="7"/>
        <v>1.3753434875742798</v>
      </c>
      <c r="Y29" s="23">
        <f t="shared" si="7"/>
        <v>1.6024162066867211</v>
      </c>
      <c r="Z29" s="23">
        <f t="shared" si="7"/>
        <v>0.5669594025721062</v>
      </c>
      <c r="AA29" s="23">
        <f t="shared" si="7"/>
        <v>0.13016570952946771</v>
      </c>
      <c r="AB29" s="23">
        <f t="shared" si="7"/>
        <v>0.39096136231105999</v>
      </c>
      <c r="AC29" s="23">
        <f t="shared" si="7"/>
        <v>2.4902521664384407</v>
      </c>
    </row>
    <row r="30" spans="1:29" s="2" customFormat="1" x14ac:dyDescent="0.15">
      <c r="A30" s="7"/>
      <c r="B30" s="19" t="s">
        <v>18</v>
      </c>
      <c r="C30" s="23">
        <f t="shared" si="6"/>
        <v>0.26055116722179894</v>
      </c>
      <c r="D30" s="23">
        <f t="shared" si="4"/>
        <v>0.28948103778862466</v>
      </c>
      <c r="E30" s="23">
        <f t="shared" si="4"/>
        <v>0.30507078933304499</v>
      </c>
      <c r="F30" s="23">
        <f t="shared" si="4"/>
        <v>0.11078967435491086</v>
      </c>
      <c r="G30" s="23">
        <f t="shared" si="4"/>
        <v>7.7243690742952384E-2</v>
      </c>
      <c r="H30" s="23">
        <f t="shared" si="4"/>
        <v>0.1165479481549284</v>
      </c>
      <c r="I30" s="23">
        <f t="shared" si="4"/>
        <v>7.4831460648083201E-2</v>
      </c>
      <c r="J30" s="23">
        <f t="shared" si="4"/>
        <v>0.24639516569135281</v>
      </c>
      <c r="K30" s="23">
        <f t="shared" si="4"/>
        <v>0.31326275848699126</v>
      </c>
      <c r="L30" s="23">
        <f t="shared" si="4"/>
        <v>0.43453384101138498</v>
      </c>
      <c r="M30" s="23">
        <f t="shared" si="4"/>
        <v>0.5358873558600884</v>
      </c>
      <c r="N30" s="23">
        <f t="shared" si="4"/>
        <v>0.34403800782662641</v>
      </c>
      <c r="O30" s="23">
        <f t="shared" si="4"/>
        <v>0.45725511128164931</v>
      </c>
      <c r="P30" s="23">
        <f t="shared" si="4"/>
        <v>0.56668815582170962</v>
      </c>
      <c r="Q30" s="23">
        <f t="shared" si="4"/>
        <v>0.9377269022926491</v>
      </c>
      <c r="R30" s="23">
        <f t="shared" si="4"/>
        <v>0.74143141182905636</v>
      </c>
      <c r="S30" s="23">
        <f t="shared" si="4"/>
        <v>0.73451418011712588</v>
      </c>
      <c r="T30" s="23">
        <f t="shared" si="4"/>
        <v>0.4939214917507358</v>
      </c>
      <c r="U30" s="23">
        <f t="shared" si="4"/>
        <v>0.3771147785264552</v>
      </c>
      <c r="V30" s="23">
        <f t="shared" si="4"/>
        <v>0.43178778122046396</v>
      </c>
      <c r="W30" s="23">
        <f t="shared" si="7"/>
        <v>0.22533075315299858</v>
      </c>
      <c r="X30" s="23">
        <f t="shared" si="7"/>
        <v>0.40140181248348755</v>
      </c>
      <c r="Y30" s="23">
        <f t="shared" si="7"/>
        <v>0.27440444741000314</v>
      </c>
      <c r="Z30" s="23">
        <f t="shared" si="7"/>
        <v>0.18598885747322058</v>
      </c>
      <c r="AA30" s="23">
        <f t="shared" si="7"/>
        <v>5.8866632931336073E-2</v>
      </c>
      <c r="AB30" s="23">
        <f t="shared" si="7"/>
        <v>0.1416073746745517</v>
      </c>
      <c r="AC30" s="23">
        <f t="shared" si="7"/>
        <v>0.37712416936318394</v>
      </c>
    </row>
    <row r="31" spans="1:29" s="2" customFormat="1" x14ac:dyDescent="0.15">
      <c r="A31" s="7"/>
      <c r="B31" s="19" t="s">
        <v>19</v>
      </c>
      <c r="C31" s="23">
        <f t="shared" si="6"/>
        <v>0.22501342553911569</v>
      </c>
      <c r="D31" s="23">
        <f t="shared" si="4"/>
        <v>0.23137734445615568</v>
      </c>
      <c r="E31" s="23">
        <f t="shared" si="4"/>
        <v>0.25484664014726932</v>
      </c>
      <c r="F31" s="23">
        <f t="shared" si="4"/>
        <v>8.5071854413751979E-2</v>
      </c>
      <c r="G31" s="23">
        <f t="shared" si="4"/>
        <v>6.1042358394883048E-2</v>
      </c>
      <c r="H31" s="23">
        <f t="shared" si="4"/>
        <v>9.1154373174652081E-2</v>
      </c>
      <c r="I31" s="23">
        <f t="shared" si="4"/>
        <v>2.5884950501209678E-2</v>
      </c>
      <c r="J31" s="23">
        <f t="shared" si="4"/>
        <v>5.5521273261858808E-2</v>
      </c>
      <c r="K31" s="23">
        <f t="shared" si="4"/>
        <v>8.3853448501635119E-2</v>
      </c>
      <c r="L31" s="23">
        <f t="shared" si="4"/>
        <v>0.12289063667485731</v>
      </c>
      <c r="M31" s="23">
        <f t="shared" si="4"/>
        <v>0.19406212222502434</v>
      </c>
      <c r="N31" s="23">
        <f t="shared" si="4"/>
        <v>0.13341494008718044</v>
      </c>
      <c r="O31" s="23">
        <f t="shared" si="4"/>
        <v>9.2991033071322296E-2</v>
      </c>
      <c r="P31" s="23">
        <f t="shared" si="4"/>
        <v>0.10722274593554543</v>
      </c>
      <c r="Q31" s="23">
        <f t="shared" si="4"/>
        <v>0.14507737810713869</v>
      </c>
      <c r="R31" s="23">
        <f t="shared" si="4"/>
        <v>7.8154822762636494E-2</v>
      </c>
      <c r="S31" s="23">
        <f t="shared" si="4"/>
        <v>5.4624091578336552E-2</v>
      </c>
      <c r="T31" s="23">
        <f t="shared" si="4"/>
        <v>4.5439088128554433E-2</v>
      </c>
      <c r="U31" s="23">
        <f t="shared" si="4"/>
        <v>2.7629388724071682E-2</v>
      </c>
      <c r="V31" s="23">
        <f t="shared" si="4"/>
        <v>5.1832350658288992E-2</v>
      </c>
      <c r="W31" s="23">
        <f t="shared" si="7"/>
        <v>3.8903488149021892E-2</v>
      </c>
      <c r="X31" s="23">
        <f t="shared" si="7"/>
        <v>5.1064780414029516E-2</v>
      </c>
      <c r="Y31" s="23">
        <f t="shared" si="7"/>
        <v>0</v>
      </c>
      <c r="Z31" s="23">
        <f t="shared" si="7"/>
        <v>0</v>
      </c>
      <c r="AA31" s="23">
        <f t="shared" si="7"/>
        <v>0</v>
      </c>
      <c r="AB31" s="23">
        <f t="shared" si="7"/>
        <v>0</v>
      </c>
      <c r="AC31" s="23">
        <f t="shared" si="7"/>
        <v>7.9342546689428611E-2</v>
      </c>
    </row>
    <row r="32" spans="1:29" s="2" customFormat="1" x14ac:dyDescent="0.15">
      <c r="A32" s="11"/>
      <c r="B32" s="19" t="s">
        <v>20</v>
      </c>
      <c r="C32" s="23">
        <f t="shared" si="6"/>
        <v>3.9527101546829634E-3</v>
      </c>
      <c r="D32" s="23">
        <f t="shared" si="4"/>
        <v>1.0890588821153785E-3</v>
      </c>
      <c r="E32" s="23">
        <f t="shared" si="4"/>
        <v>2.193939439266035E-5</v>
      </c>
      <c r="F32" s="23">
        <f t="shared" si="4"/>
        <v>0</v>
      </c>
      <c r="G32" s="23">
        <f t="shared" si="4"/>
        <v>4.8171148572741922E-5</v>
      </c>
      <c r="H32" s="23">
        <f t="shared" si="4"/>
        <v>5.3544451700196467E-5</v>
      </c>
      <c r="I32" s="23">
        <f t="shared" si="4"/>
        <v>2.3937512719314925E-2</v>
      </c>
      <c r="J32" s="23">
        <f t="shared" si="4"/>
        <v>0.11557792015375735</v>
      </c>
      <c r="K32" s="23">
        <f t="shared" si="4"/>
        <v>0.16112735701057854</v>
      </c>
      <c r="L32" s="23">
        <f t="shared" si="4"/>
        <v>0.27875121548736725</v>
      </c>
      <c r="M32" s="23">
        <f t="shared" si="4"/>
        <v>0.27589944576427344</v>
      </c>
      <c r="N32" s="23">
        <f t="shared" si="4"/>
        <v>0.15495990070681948</v>
      </c>
      <c r="O32" s="23">
        <f t="shared" si="4"/>
        <v>0.16402058457819196</v>
      </c>
      <c r="P32" s="23">
        <f t="shared" si="4"/>
        <v>0.24167496218170406</v>
      </c>
      <c r="Q32" s="23">
        <f t="shared" si="4"/>
        <v>0.38081314281645956</v>
      </c>
      <c r="R32" s="23">
        <f t="shared" si="4"/>
        <v>0.39731887954690748</v>
      </c>
      <c r="S32" s="23">
        <f t="shared" si="4"/>
        <v>0.28035526580067366</v>
      </c>
      <c r="T32" s="23">
        <f t="shared" si="4"/>
        <v>0.15423576399391797</v>
      </c>
      <c r="U32" s="23">
        <f t="shared" si="4"/>
        <v>5.7449482749559293E-2</v>
      </c>
      <c r="V32" s="23">
        <f t="shared" si="4"/>
        <v>6.9077201009961259E-2</v>
      </c>
      <c r="W32" s="23">
        <f t="shared" si="7"/>
        <v>6.0541521506425923E-2</v>
      </c>
      <c r="X32" s="23">
        <f t="shared" si="7"/>
        <v>4.4222905844353073E-2</v>
      </c>
      <c r="Y32" s="23">
        <f t="shared" si="7"/>
        <v>6.5357072145741157E-2</v>
      </c>
      <c r="Z32" s="23">
        <f t="shared" si="7"/>
        <v>2.1498378214549124E-2</v>
      </c>
      <c r="AA32" s="23">
        <f t="shared" si="7"/>
        <v>0</v>
      </c>
      <c r="AB32" s="23">
        <f t="shared" si="7"/>
        <v>0</v>
      </c>
      <c r="AC32" s="23">
        <f t="shared" si="7"/>
        <v>0.12815270376433655</v>
      </c>
    </row>
    <row r="33" spans="1:30" s="2" customFormat="1" x14ac:dyDescent="0.15">
      <c r="A33" s="7"/>
      <c r="B33" s="19" t="s">
        <v>21</v>
      </c>
      <c r="C33" s="23">
        <f t="shared" si="6"/>
        <v>1.8177086222279985E-2</v>
      </c>
      <c r="D33" s="23">
        <f t="shared" si="4"/>
        <v>1.3738906190760907E-2</v>
      </c>
      <c r="E33" s="23">
        <f t="shared" si="4"/>
        <v>3.8707039722243763E-2</v>
      </c>
      <c r="F33" s="23">
        <f t="shared" si="4"/>
        <v>2.3713423862038546E-2</v>
      </c>
      <c r="G33" s="23">
        <f t="shared" si="4"/>
        <v>8.2254182060206189E-3</v>
      </c>
      <c r="H33" s="23">
        <f t="shared" si="4"/>
        <v>1.0380769397110965E-2</v>
      </c>
      <c r="I33" s="23">
        <f t="shared" si="4"/>
        <v>1.6866071761453549E-2</v>
      </c>
      <c r="J33" s="23">
        <f t="shared" si="4"/>
        <v>7.4327200249204264E-2</v>
      </c>
      <c r="K33" s="23">
        <f t="shared" si="4"/>
        <v>6.6124908039207744E-2</v>
      </c>
      <c r="L33" s="23">
        <f t="shared" si="4"/>
        <v>1.7468271557124302E-2</v>
      </c>
      <c r="M33" s="23">
        <f t="shared" si="4"/>
        <v>6.262465802728949E-2</v>
      </c>
      <c r="N33" s="23">
        <f t="shared" si="4"/>
        <v>4.8128690374604904E-2</v>
      </c>
      <c r="O33" s="23">
        <f t="shared" si="4"/>
        <v>8.8016847230484418E-2</v>
      </c>
      <c r="P33" s="23">
        <f t="shared" si="4"/>
        <v>5.0348708775692634E-2</v>
      </c>
      <c r="Q33" s="23">
        <f t="shared" si="4"/>
        <v>7.476563888484089E-2</v>
      </c>
      <c r="R33" s="23">
        <f t="shared" si="4"/>
        <v>9.1742289788109083E-2</v>
      </c>
      <c r="S33" s="23">
        <f t="shared" si="4"/>
        <v>9.6352113667031516E-2</v>
      </c>
      <c r="T33" s="23">
        <f t="shared" si="4"/>
        <v>0.11976400583474868</v>
      </c>
      <c r="U33" s="23">
        <f t="shared" si="4"/>
        <v>0.14460062621519076</v>
      </c>
      <c r="V33" s="23">
        <f t="shared" si="4"/>
        <v>0.15135055602306624</v>
      </c>
      <c r="W33" s="23">
        <f t="shared" si="7"/>
        <v>0.11712581414109396</v>
      </c>
      <c r="X33" s="23">
        <f t="shared" si="7"/>
        <v>0.13407907165587196</v>
      </c>
      <c r="Y33" s="23">
        <f t="shared" si="7"/>
        <v>0.15911324673854857</v>
      </c>
      <c r="Z33" s="23">
        <f t="shared" si="7"/>
        <v>0.13182027388085671</v>
      </c>
      <c r="AA33" s="23">
        <f t="shared" si="7"/>
        <v>4.4252603309078042E-2</v>
      </c>
      <c r="AB33" s="23">
        <f t="shared" si="7"/>
        <v>0.12638612768850077</v>
      </c>
      <c r="AC33" s="23">
        <f t="shared" si="7"/>
        <v>7.9455981541558737E-2</v>
      </c>
    </row>
    <row r="34" spans="1:30" s="2" customFormat="1" x14ac:dyDescent="0.15">
      <c r="A34" s="7"/>
      <c r="B34" s="19" t="s">
        <v>22</v>
      </c>
      <c r="C34" s="23">
        <f t="shared" si="6"/>
        <v>1.3340689189949659E-2</v>
      </c>
      <c r="D34" s="23">
        <f t="shared" si="4"/>
        <v>4.282950631653408E-2</v>
      </c>
      <c r="E34" s="23">
        <f t="shared" si="4"/>
        <v>1.0765709582688195E-2</v>
      </c>
      <c r="F34" s="23">
        <f t="shared" si="4"/>
        <v>2.0043960791203243E-3</v>
      </c>
      <c r="G34" s="23">
        <f t="shared" si="4"/>
        <v>7.3902498366005664E-3</v>
      </c>
      <c r="H34" s="23">
        <f t="shared" si="4"/>
        <v>1.4818647565023067E-2</v>
      </c>
      <c r="I34" s="23">
        <f t="shared" si="4"/>
        <v>8.1397742404925675E-3</v>
      </c>
      <c r="J34" s="23">
        <f t="shared" si="4"/>
        <v>7.3139792157706504E-4</v>
      </c>
      <c r="K34" s="23">
        <f t="shared" si="4"/>
        <v>1.9969108319814349E-3</v>
      </c>
      <c r="L34" s="23">
        <f t="shared" si="4"/>
        <v>1.5418200377317415E-2</v>
      </c>
      <c r="M34" s="23">
        <f t="shared" si="4"/>
        <v>3.2463094308280921E-3</v>
      </c>
      <c r="N34" s="23">
        <f t="shared" si="4"/>
        <v>7.5344766580216433E-3</v>
      </c>
      <c r="O34" s="23">
        <f t="shared" si="4"/>
        <v>0.11133130323126067</v>
      </c>
      <c r="P34" s="23">
        <f t="shared" si="4"/>
        <v>0.16365904231629416</v>
      </c>
      <c r="Q34" s="23">
        <f t="shared" si="4"/>
        <v>0.33484757779257018</v>
      </c>
      <c r="R34" s="23">
        <f t="shared" si="4"/>
        <v>0.17421541973140331</v>
      </c>
      <c r="S34" s="23">
        <f t="shared" si="4"/>
        <v>0.30318270907108419</v>
      </c>
      <c r="T34" s="23">
        <f t="shared" si="4"/>
        <v>0.17448065023236925</v>
      </c>
      <c r="U34" s="23">
        <f t="shared" si="4"/>
        <v>0.14742945810213476</v>
      </c>
      <c r="V34" s="23">
        <f t="shared" si="4"/>
        <v>0.15952208991436378</v>
      </c>
      <c r="W34" s="23">
        <f t="shared" si="7"/>
        <v>8.513209374717905E-3</v>
      </c>
      <c r="X34" s="23">
        <f t="shared" si="7"/>
        <v>0.16248169508954741</v>
      </c>
      <c r="Y34" s="23">
        <f t="shared" si="7"/>
        <v>4.9934128525713391E-2</v>
      </c>
      <c r="Z34" s="23">
        <f t="shared" si="7"/>
        <v>2.8305214663522725E-2</v>
      </c>
      <c r="AA34" s="23">
        <f t="shared" si="7"/>
        <v>1.4614029622258025E-2</v>
      </c>
      <c r="AB34" s="23">
        <f t="shared" si="7"/>
        <v>1.5221246986050915E-2</v>
      </c>
      <c r="AC34" s="23">
        <f t="shared" si="7"/>
        <v>8.9189317311026667E-2</v>
      </c>
    </row>
    <row r="35" spans="1:30" s="2" customFormat="1" x14ac:dyDescent="0.15">
      <c r="A35" s="7"/>
      <c r="B35" s="19" t="s">
        <v>23</v>
      </c>
      <c r="C35" s="23">
        <f t="shared" si="6"/>
        <v>0</v>
      </c>
      <c r="D35" s="23">
        <f t="shared" si="4"/>
        <v>1.5662340676170461E-4</v>
      </c>
      <c r="E35" s="23">
        <f t="shared" si="4"/>
        <v>0</v>
      </c>
      <c r="F35" s="23">
        <f t="shared" si="4"/>
        <v>0</v>
      </c>
      <c r="G35" s="23">
        <f t="shared" si="4"/>
        <v>1.190008984489998E-4</v>
      </c>
      <c r="H35" s="23">
        <f t="shared" si="4"/>
        <v>1.3572738073560576E-4</v>
      </c>
      <c r="I35" s="23">
        <f t="shared" si="4"/>
        <v>0</v>
      </c>
      <c r="J35" s="23">
        <f t="shared" si="4"/>
        <v>2.2984817086099915E-4</v>
      </c>
      <c r="K35" s="23">
        <f t="shared" si="4"/>
        <v>1.6013410358841178E-4</v>
      </c>
      <c r="L35" s="23">
        <f t="shared" si="4"/>
        <v>5.3736182324648387E-6</v>
      </c>
      <c r="M35" s="23">
        <f t="shared" si="4"/>
        <v>5.4820412673081891E-5</v>
      </c>
      <c r="N35" s="23">
        <f t="shared" si="4"/>
        <v>0</v>
      </c>
      <c r="O35" s="23">
        <f t="shared" si="4"/>
        <v>8.9534317039005422E-4</v>
      </c>
      <c r="P35" s="23">
        <f t="shared" si="4"/>
        <v>3.782696612473286E-3</v>
      </c>
      <c r="Q35" s="23">
        <f t="shared" si="4"/>
        <v>2.2231646916399902E-3</v>
      </c>
      <c r="R35" s="23">
        <f t="shared" si="4"/>
        <v>0</v>
      </c>
      <c r="S35" s="23">
        <f t="shared" si="4"/>
        <v>0</v>
      </c>
      <c r="T35" s="23">
        <f t="shared" si="4"/>
        <v>0</v>
      </c>
      <c r="U35" s="23">
        <f t="shared" si="4"/>
        <v>0</v>
      </c>
      <c r="V35" s="23">
        <f t="shared" si="4"/>
        <v>0</v>
      </c>
      <c r="W35" s="23">
        <f t="shared" si="7"/>
        <v>0</v>
      </c>
      <c r="X35" s="23">
        <f t="shared" si="7"/>
        <v>0</v>
      </c>
      <c r="Y35" s="23">
        <f t="shared" si="7"/>
        <v>0</v>
      </c>
      <c r="Z35" s="23">
        <f t="shared" si="7"/>
        <v>2.8743169803422241E-5</v>
      </c>
      <c r="AA35" s="23">
        <f t="shared" si="7"/>
        <v>0</v>
      </c>
      <c r="AB35" s="23">
        <f t="shared" si="7"/>
        <v>0</v>
      </c>
      <c r="AC35" s="23">
        <f t="shared" si="7"/>
        <v>3.1950000710777635E-4</v>
      </c>
    </row>
    <row r="36" spans="1:30" s="2" customFormat="1" x14ac:dyDescent="0.15">
      <c r="A36" s="11"/>
      <c r="B36" s="19" t="s">
        <v>24</v>
      </c>
      <c r="C36" s="23">
        <f t="shared" si="6"/>
        <v>6.7256115770646211E-5</v>
      </c>
      <c r="D36" s="23">
        <f t="shared" si="4"/>
        <v>2.8959853629693841E-4</v>
      </c>
      <c r="E36" s="23">
        <f t="shared" si="4"/>
        <v>7.2946048645107584E-4</v>
      </c>
      <c r="F36" s="23">
        <f t="shared" si="4"/>
        <v>0</v>
      </c>
      <c r="G36" s="23">
        <f t="shared" si="4"/>
        <v>4.1849225842638816E-4</v>
      </c>
      <c r="H36" s="23">
        <f t="shared" si="4"/>
        <v>4.8861857064818071E-6</v>
      </c>
      <c r="I36" s="23">
        <f t="shared" si="4"/>
        <v>3.151425612481394E-6</v>
      </c>
      <c r="J36" s="23">
        <f t="shared" si="4"/>
        <v>7.5259340943461125E-6</v>
      </c>
      <c r="K36" s="23">
        <f t="shared" si="4"/>
        <v>0</v>
      </c>
      <c r="L36" s="23">
        <f t="shared" si="4"/>
        <v>1.4329648619906238E-7</v>
      </c>
      <c r="M36" s="23">
        <f t="shared" si="4"/>
        <v>0</v>
      </c>
      <c r="N36" s="23">
        <f t="shared" si="4"/>
        <v>0</v>
      </c>
      <c r="O36" s="23">
        <f t="shared" si="4"/>
        <v>0</v>
      </c>
      <c r="P36" s="23">
        <f t="shared" si="4"/>
        <v>0</v>
      </c>
      <c r="Q36" s="23">
        <f t="shared" si="4"/>
        <v>0</v>
      </c>
      <c r="R36" s="23">
        <f t="shared" si="4"/>
        <v>0</v>
      </c>
      <c r="S36" s="23">
        <f t="shared" si="4"/>
        <v>0</v>
      </c>
      <c r="T36" s="23">
        <f t="shared" si="4"/>
        <v>1.9835611455421116E-6</v>
      </c>
      <c r="U36" s="23">
        <f t="shared" si="4"/>
        <v>5.8227354987056267E-6</v>
      </c>
      <c r="V36" s="23">
        <f t="shared" si="4"/>
        <v>5.5836147836392364E-6</v>
      </c>
      <c r="W36" s="23">
        <f t="shared" si="7"/>
        <v>2.4671998173886149E-4</v>
      </c>
      <c r="X36" s="23">
        <f t="shared" si="7"/>
        <v>9.5533594796855942E-3</v>
      </c>
      <c r="Y36" s="23">
        <f t="shared" si="7"/>
        <v>0</v>
      </c>
      <c r="Z36" s="23">
        <f t="shared" si="7"/>
        <v>4.3362475444886544E-3</v>
      </c>
      <c r="AA36" s="23">
        <f t="shared" si="7"/>
        <v>0</v>
      </c>
      <c r="AB36" s="23">
        <f t="shared" si="7"/>
        <v>0</v>
      </c>
      <c r="AC36" s="23">
        <f t="shared" si="7"/>
        <v>6.6412004972557601E-4</v>
      </c>
    </row>
    <row r="37" spans="1:30" s="2" customFormat="1" x14ac:dyDescent="0.15">
      <c r="A37" s="7"/>
      <c r="B37" s="19" t="s">
        <v>25</v>
      </c>
      <c r="C37" s="23">
        <f t="shared" si="6"/>
        <v>85.842886871257832</v>
      </c>
      <c r="D37" s="23">
        <f t="shared" ref="D37:V39" si="8">D20/D$22*100</f>
        <v>86.643121079917321</v>
      </c>
      <c r="E37" s="23">
        <f t="shared" si="8"/>
        <v>87.105878391116732</v>
      </c>
      <c r="F37" s="23">
        <f t="shared" si="8"/>
        <v>87.988690818539339</v>
      </c>
      <c r="G37" s="23">
        <f t="shared" si="8"/>
        <v>86.119840714426161</v>
      </c>
      <c r="H37" s="23">
        <f t="shared" si="8"/>
        <v>85.812542507398007</v>
      </c>
      <c r="I37" s="23">
        <f t="shared" si="8"/>
        <v>86.489470541975294</v>
      </c>
      <c r="J37" s="23">
        <f t="shared" si="8"/>
        <v>84.992984381833693</v>
      </c>
      <c r="K37" s="23">
        <f t="shared" si="8"/>
        <v>85.950313935198025</v>
      </c>
      <c r="L37" s="23">
        <f t="shared" si="8"/>
        <v>85.522165761082064</v>
      </c>
      <c r="M37" s="23">
        <f t="shared" si="8"/>
        <v>82.202172134312178</v>
      </c>
      <c r="N37" s="23">
        <f t="shared" si="8"/>
        <v>79.846461539983665</v>
      </c>
      <c r="O37" s="23">
        <f t="shared" si="8"/>
        <v>79.3181357108475</v>
      </c>
      <c r="P37" s="23">
        <f t="shared" si="8"/>
        <v>79.059600040219706</v>
      </c>
      <c r="Q37" s="23">
        <f t="shared" si="8"/>
        <v>78.460909858206918</v>
      </c>
      <c r="R37" s="23">
        <f t="shared" si="8"/>
        <v>79.3149468368687</v>
      </c>
      <c r="S37" s="23">
        <f t="shared" si="8"/>
        <v>81.023247103053251</v>
      </c>
      <c r="T37" s="23">
        <f t="shared" si="8"/>
        <v>76.705272461950685</v>
      </c>
      <c r="U37" s="23">
        <f t="shared" si="8"/>
        <v>78.97174560223938</v>
      </c>
      <c r="V37" s="23">
        <f t="shared" si="8"/>
        <v>76.679268706787923</v>
      </c>
      <c r="W37" s="23">
        <f t="shared" si="7"/>
        <v>74.465313661593513</v>
      </c>
      <c r="X37" s="23">
        <f t="shared" si="7"/>
        <v>75.227625332257858</v>
      </c>
      <c r="Y37" s="23">
        <f t="shared" si="7"/>
        <v>74.519680147594428</v>
      </c>
      <c r="Z37" s="23">
        <f t="shared" si="7"/>
        <v>79.763892080753465</v>
      </c>
      <c r="AA37" s="23">
        <f t="shared" si="7"/>
        <v>79.963213744809536</v>
      </c>
      <c r="AB37" s="23">
        <f t="shared" si="7"/>
        <v>81.349012078952754</v>
      </c>
      <c r="AC37" s="23">
        <f t="shared" si="7"/>
        <v>80.999003654594702</v>
      </c>
    </row>
    <row r="38" spans="1:30" s="2" customFormat="1" x14ac:dyDescent="0.15">
      <c r="A38" s="7"/>
      <c r="B38" s="19" t="s">
        <v>26</v>
      </c>
      <c r="C38" s="23">
        <f t="shared" si="6"/>
        <v>14.157113128742166</v>
      </c>
      <c r="D38" s="23">
        <f t="shared" si="8"/>
        <v>13.356878920082682</v>
      </c>
      <c r="E38" s="23">
        <f t="shared" si="8"/>
        <v>12.894121608883271</v>
      </c>
      <c r="F38" s="23">
        <f t="shared" si="8"/>
        <v>12.011309181460659</v>
      </c>
      <c r="G38" s="23">
        <f t="shared" si="8"/>
        <v>13.880159285573832</v>
      </c>
      <c r="H38" s="23">
        <f t="shared" si="8"/>
        <v>14.187457492601997</v>
      </c>
      <c r="I38" s="23">
        <f t="shared" si="8"/>
        <v>13.510529458024696</v>
      </c>
      <c r="J38" s="23">
        <f t="shared" si="8"/>
        <v>15.007015618166303</v>
      </c>
      <c r="K38" s="23">
        <f t="shared" si="8"/>
        <v>14.049686064801978</v>
      </c>
      <c r="L38" s="23">
        <f t="shared" si="8"/>
        <v>14.47783423891793</v>
      </c>
      <c r="M38" s="23">
        <f t="shared" si="8"/>
        <v>17.797827865687825</v>
      </c>
      <c r="N38" s="23">
        <f t="shared" si="8"/>
        <v>20.153538460016339</v>
      </c>
      <c r="O38" s="23">
        <f t="shared" si="8"/>
        <v>20.6818642891525</v>
      </c>
      <c r="P38" s="23">
        <f t="shared" si="8"/>
        <v>20.94039995978029</v>
      </c>
      <c r="Q38" s="23">
        <f t="shared" si="8"/>
        <v>21.539090141793086</v>
      </c>
      <c r="R38" s="23">
        <f t="shared" si="8"/>
        <v>20.685053163131304</v>
      </c>
      <c r="S38" s="23">
        <f t="shared" si="8"/>
        <v>18.976752896946746</v>
      </c>
      <c r="T38" s="23">
        <f t="shared" si="8"/>
        <v>23.294727538049308</v>
      </c>
      <c r="U38" s="23">
        <f t="shared" si="8"/>
        <v>21.028254397760627</v>
      </c>
      <c r="V38" s="23">
        <f t="shared" si="8"/>
        <v>23.32073129321207</v>
      </c>
      <c r="W38" s="23">
        <f t="shared" si="7"/>
        <v>25.534686338406487</v>
      </c>
      <c r="X38" s="23">
        <f t="shared" si="7"/>
        <v>24.772374667742135</v>
      </c>
      <c r="Y38" s="23">
        <f t="shared" si="7"/>
        <v>25.480319852405575</v>
      </c>
      <c r="Z38" s="23">
        <f t="shared" si="7"/>
        <v>20.236107919246539</v>
      </c>
      <c r="AA38" s="23">
        <f t="shared" si="7"/>
        <v>20.036786255190471</v>
      </c>
      <c r="AB38" s="23">
        <f t="shared" si="7"/>
        <v>18.650987921047239</v>
      </c>
      <c r="AC38" s="23">
        <f t="shared" si="7"/>
        <v>19.000996345405298</v>
      </c>
    </row>
    <row r="39" spans="1:30" s="2" customFormat="1" x14ac:dyDescent="0.15">
      <c r="A39" s="7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8"/>
        <v>100</v>
      </c>
      <c r="W39" s="23">
        <f t="shared" si="7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30" s="2" customFormat="1" x14ac:dyDescent="0.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30" s="2" customFormat="1" x14ac:dyDescent="0.15">
      <c r="A41" s="11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30" s="2" customFormat="1" x14ac:dyDescent="0.15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30" s="2" customFormat="1" x14ac:dyDescent="0.15">
      <c r="A43" s="7"/>
      <c r="B43" s="19" t="s">
        <v>14</v>
      </c>
      <c r="C43" s="23" t="s">
        <v>10</v>
      </c>
      <c r="D43" s="23">
        <f>IF(C9=0,"--",((D9/C9)*100-100))</f>
        <v>53.747521350495333</v>
      </c>
      <c r="E43" s="23">
        <f t="shared" ref="E43:W54" si="9">IF(D9=0,"--",((E9/D9)*100-100))</f>
        <v>33.193133480633264</v>
      </c>
      <c r="F43" s="23">
        <f t="shared" si="9"/>
        <v>25.814653733898822</v>
      </c>
      <c r="G43" s="23">
        <f t="shared" si="9"/>
        <v>-11.018522589548354</v>
      </c>
      <c r="H43" s="23">
        <f t="shared" si="9"/>
        <v>26.375716462720987</v>
      </c>
      <c r="I43" s="23">
        <f t="shared" si="9"/>
        <v>-4.8117614989804167</v>
      </c>
      <c r="J43" s="23">
        <f t="shared" si="9"/>
        <v>-9.0797407060687334</v>
      </c>
      <c r="K43" s="23">
        <f t="shared" si="9"/>
        <v>6.9001348019040591</v>
      </c>
      <c r="L43" s="23">
        <f t="shared" si="9"/>
        <v>0.43710404841360173</v>
      </c>
      <c r="M43" s="23">
        <f t="shared" si="9"/>
        <v>-5.3958248257147403</v>
      </c>
      <c r="N43" s="23">
        <f t="shared" si="9"/>
        <v>7.7580638222833613</v>
      </c>
      <c r="O43" s="23">
        <f t="shared" si="9"/>
        <v>-3.6771713998587785</v>
      </c>
      <c r="P43" s="23">
        <f t="shared" si="9"/>
        <v>5.6842799456915429</v>
      </c>
      <c r="Q43" s="23">
        <f t="shared" si="9"/>
        <v>-24.144723365693693</v>
      </c>
      <c r="R43" s="23">
        <f t="shared" si="9"/>
        <v>37.62290639428312</v>
      </c>
      <c r="S43" s="23">
        <f t="shared" si="9"/>
        <v>28.244802504996414</v>
      </c>
      <c r="T43" s="23">
        <f t="shared" si="9"/>
        <v>-26.359486336123936</v>
      </c>
      <c r="U43" s="23">
        <f t="shared" si="9"/>
        <v>-0.17147533881494326</v>
      </c>
      <c r="V43" s="23">
        <f t="shared" si="9"/>
        <v>-8.3052475755242057</v>
      </c>
      <c r="W43" s="23">
        <f t="shared" si="9"/>
        <v>-9.1902607250368078</v>
      </c>
      <c r="X43" s="23">
        <f t="shared" ref="X43" si="10">IF(W9=0,"--",((X9/W9)*100-100))</f>
        <v>-4.3710212203359617</v>
      </c>
      <c r="Y43" s="23">
        <f t="shared" ref="Y43" si="11">IF(X9=0,"--",((Y9/X9)*100-100))</f>
        <v>-40.720803024249996</v>
      </c>
      <c r="Z43" s="23">
        <f t="shared" ref="Z43" si="12">IF(Y9=0,"--",((Z9/Y9)*100-100))</f>
        <v>78.991451381102536</v>
      </c>
      <c r="AA43" s="23">
        <f t="shared" ref="AA43" si="13">IF(Z9=0,"--",((AA9/Z9)*100-100))</f>
        <v>-32.445735401129042</v>
      </c>
      <c r="AB43" s="23">
        <f t="shared" ref="AB43" si="14">IF(AA9=0,"--",((AB9/AA9)*100-100))</f>
        <v>-23.38200486125173</v>
      </c>
      <c r="AC43" s="61">
        <f>(POWER(AB9/C9,1/26)-1)*100</f>
        <v>0.71165331691351863</v>
      </c>
      <c r="AD43" s="61"/>
    </row>
    <row r="44" spans="1:30" s="2" customFormat="1" x14ac:dyDescent="0.15">
      <c r="A44" s="7"/>
      <c r="B44" s="19" t="s">
        <v>15</v>
      </c>
      <c r="C44" s="23" t="s">
        <v>10</v>
      </c>
      <c r="D44" s="23">
        <f t="shared" ref="D44:S56" si="15">IF(C10=0,"--",((D10/C10)*100-100))</f>
        <v>159.61966522229477</v>
      </c>
      <c r="E44" s="23">
        <f t="shared" si="15"/>
        <v>-0.12117574770296358</v>
      </c>
      <c r="F44" s="23">
        <f t="shared" si="15"/>
        <v>216.63867277477175</v>
      </c>
      <c r="G44" s="23">
        <f t="shared" si="15"/>
        <v>22.953807726786394</v>
      </c>
      <c r="H44" s="23">
        <f t="shared" si="15"/>
        <v>161.14374792829909</v>
      </c>
      <c r="I44" s="23">
        <f t="shared" si="15"/>
        <v>-6.6807313246915214</v>
      </c>
      <c r="J44" s="23">
        <f t="shared" si="15"/>
        <v>5.5241363918763255</v>
      </c>
      <c r="K44" s="23">
        <f t="shared" si="15"/>
        <v>9.9773757854598131</v>
      </c>
      <c r="L44" s="23">
        <f t="shared" si="15"/>
        <v>112.61056053721342</v>
      </c>
      <c r="M44" s="23">
        <f t="shared" si="15"/>
        <v>75.445459840256973</v>
      </c>
      <c r="N44" s="23">
        <f t="shared" si="15"/>
        <v>109.00478470366232</v>
      </c>
      <c r="O44" s="23">
        <f t="shared" si="15"/>
        <v>55.685561839146317</v>
      </c>
      <c r="P44" s="23">
        <f t="shared" si="15"/>
        <v>42.114982532964547</v>
      </c>
      <c r="Q44" s="23">
        <f t="shared" si="15"/>
        <v>-4.9757529828717679</v>
      </c>
      <c r="R44" s="23">
        <f t="shared" si="15"/>
        <v>37.31479350196264</v>
      </c>
      <c r="S44" s="23">
        <f t="shared" si="15"/>
        <v>56.23516219419335</v>
      </c>
      <c r="T44" s="23">
        <f t="shared" si="9"/>
        <v>16.461140407146615</v>
      </c>
      <c r="U44" s="23">
        <f t="shared" si="9"/>
        <v>13.282993865281085</v>
      </c>
      <c r="V44" s="23">
        <f t="shared" si="9"/>
        <v>25.337283451485959</v>
      </c>
      <c r="W44" s="23">
        <f t="shared" ref="W44:W56" si="16">IF(V10=0,"--",((W10/V10)*100-100))</f>
        <v>10.940935938268794</v>
      </c>
      <c r="X44" s="23">
        <f t="shared" ref="X44:X56" si="17">IF(W10=0,"--",((X10/W10)*100-100))</f>
        <v>-2.5115651806229096</v>
      </c>
      <c r="Y44" s="23">
        <f t="shared" ref="Y44:Y56" si="18">IF(X10=0,"--",((Y10/X10)*100-100))</f>
        <v>1.3240877773812372</v>
      </c>
      <c r="Z44" s="23">
        <f t="shared" ref="Z44:Z56" si="19">IF(Y10=0,"--",((Z10/Y10)*100-100))</f>
        <v>11.31500036415099</v>
      </c>
      <c r="AA44" s="23">
        <f t="shared" ref="AA44:AA56" si="20">IF(Z10=0,"--",((AA10/Z10)*100-100))</f>
        <v>-18.696234196222093</v>
      </c>
      <c r="AB44" s="23">
        <f t="shared" ref="AB44:AB56" si="21">IF(AA10=0,"--",((AB10/AA10)*100-100))</f>
        <v>-27.476199578582651</v>
      </c>
      <c r="AC44" s="61">
        <f t="shared" ref="AC44:AC47" si="22">(POWER(AB10/C10,1/26)-1)*100</f>
        <v>31.325243457495301</v>
      </c>
    </row>
    <row r="45" spans="1:30" s="2" customFormat="1" x14ac:dyDescent="0.15">
      <c r="A45" s="11"/>
      <c r="B45" s="19" t="s">
        <v>16</v>
      </c>
      <c r="C45" s="23" t="s">
        <v>10</v>
      </c>
      <c r="D45" s="23">
        <f t="shared" si="15"/>
        <v>16.041687477754294</v>
      </c>
      <c r="E45" s="23">
        <f t="shared" si="9"/>
        <v>1.1219240673059545</v>
      </c>
      <c r="F45" s="23">
        <f t="shared" si="9"/>
        <v>-27.694920428926977</v>
      </c>
      <c r="G45" s="23">
        <f t="shared" si="9"/>
        <v>55.085795541249468</v>
      </c>
      <c r="H45" s="23">
        <f t="shared" si="9"/>
        <v>45.678898966939471</v>
      </c>
      <c r="I45" s="23">
        <f t="shared" si="9"/>
        <v>13.708612816477654</v>
      </c>
      <c r="J45" s="23">
        <f t="shared" si="9"/>
        <v>-19.512101031872817</v>
      </c>
      <c r="K45" s="23">
        <f t="shared" si="9"/>
        <v>-22.789011852856746</v>
      </c>
      <c r="L45" s="23">
        <f t="shared" si="9"/>
        <v>-21.009212114182574</v>
      </c>
      <c r="M45" s="23">
        <f t="shared" si="9"/>
        <v>-16.816401802948903</v>
      </c>
      <c r="N45" s="23">
        <f t="shared" si="9"/>
        <v>29.384273621880538</v>
      </c>
      <c r="O45" s="23">
        <f t="shared" si="9"/>
        <v>-21.799324102626954</v>
      </c>
      <c r="P45" s="23">
        <f t="shared" si="9"/>
        <v>0.95089764280855604</v>
      </c>
      <c r="Q45" s="23">
        <f t="shared" si="9"/>
        <v>-35.727468300604286</v>
      </c>
      <c r="R45" s="23">
        <f t="shared" si="9"/>
        <v>73.472277848752867</v>
      </c>
      <c r="S45" s="23">
        <f t="shared" si="9"/>
        <v>3.8807761246068395</v>
      </c>
      <c r="T45" s="23">
        <f t="shared" si="9"/>
        <v>16.777104302798733</v>
      </c>
      <c r="U45" s="23">
        <f t="shared" si="9"/>
        <v>4.4876577875511856</v>
      </c>
      <c r="V45" s="23">
        <f t="shared" si="9"/>
        <v>13.788006028350395</v>
      </c>
      <c r="W45" s="23">
        <f t="shared" si="16"/>
        <v>-3.9700057542949025</v>
      </c>
      <c r="X45" s="23">
        <f t="shared" si="17"/>
        <v>47.722517206807311</v>
      </c>
      <c r="Y45" s="23">
        <f t="shared" si="18"/>
        <v>-58.051725050650965</v>
      </c>
      <c r="Z45" s="23">
        <f t="shared" si="19"/>
        <v>-17.153098203544616</v>
      </c>
      <c r="AA45" s="23">
        <f t="shared" si="20"/>
        <v>123.24917838617725</v>
      </c>
      <c r="AB45" s="23">
        <f t="shared" si="21"/>
        <v>-22.338547381511546</v>
      </c>
      <c r="AC45" s="61">
        <f t="shared" si="22"/>
        <v>0.86064662891691679</v>
      </c>
    </row>
    <row r="46" spans="1:30" s="2" customFormat="1" x14ac:dyDescent="0.15">
      <c r="A46" s="7"/>
      <c r="B46" s="19" t="s">
        <v>17</v>
      </c>
      <c r="C46" s="23" t="s">
        <v>10</v>
      </c>
      <c r="D46" s="23">
        <f t="shared" si="15"/>
        <v>325.26295850717986</v>
      </c>
      <c r="E46" s="23">
        <f t="shared" si="9"/>
        <v>-50.598427278420246</v>
      </c>
      <c r="F46" s="23">
        <f t="shared" si="9"/>
        <v>-32.345007211007058</v>
      </c>
      <c r="G46" s="23">
        <f t="shared" si="9"/>
        <v>27.464740183947754</v>
      </c>
      <c r="H46" s="23">
        <f t="shared" si="9"/>
        <v>35.327286143870339</v>
      </c>
      <c r="I46" s="23">
        <f t="shared" si="9"/>
        <v>-3.4491216048718627</v>
      </c>
      <c r="J46" s="23">
        <f t="shared" si="9"/>
        <v>37.164050435347434</v>
      </c>
      <c r="K46" s="23">
        <f t="shared" si="9"/>
        <v>17.973766254660632</v>
      </c>
      <c r="L46" s="23">
        <f t="shared" si="9"/>
        <v>15.915513998926613</v>
      </c>
      <c r="M46" s="23">
        <f t="shared" si="9"/>
        <v>37.297731965523866</v>
      </c>
      <c r="N46" s="23">
        <f t="shared" si="9"/>
        <v>-8.4221710083072878</v>
      </c>
      <c r="O46" s="23">
        <f t="shared" si="9"/>
        <v>24.296035585886827</v>
      </c>
      <c r="P46" s="23">
        <f t="shared" si="9"/>
        <v>-12.972216834566069</v>
      </c>
      <c r="Q46" s="23">
        <f t="shared" si="9"/>
        <v>-22.226701966296403</v>
      </c>
      <c r="R46" s="23">
        <f t="shared" si="9"/>
        <v>13.877299850636177</v>
      </c>
      <c r="S46" s="23">
        <f t="shared" si="9"/>
        <v>45.704341495156996</v>
      </c>
      <c r="T46" s="23">
        <f t="shared" si="9"/>
        <v>-15.064976927065743</v>
      </c>
      <c r="U46" s="23">
        <f t="shared" si="9"/>
        <v>-22.740589754849893</v>
      </c>
      <c r="V46" s="23">
        <f t="shared" si="9"/>
        <v>-31.982674000505256</v>
      </c>
      <c r="W46" s="23">
        <f t="shared" si="16"/>
        <v>-24.958126600903199</v>
      </c>
      <c r="X46" s="23">
        <f t="shared" si="17"/>
        <v>-13.559740430351127</v>
      </c>
      <c r="Y46" s="23">
        <f t="shared" si="18"/>
        <v>-20.270713646891025</v>
      </c>
      <c r="Z46" s="23">
        <f t="shared" si="19"/>
        <v>-48.80465442140266</v>
      </c>
      <c r="AA46" s="23">
        <f t="shared" si="20"/>
        <v>-83.724067513351883</v>
      </c>
      <c r="AB46" s="23">
        <f t="shared" si="21"/>
        <v>123.98938219454686</v>
      </c>
      <c r="AC46" s="61">
        <f t="shared" si="22"/>
        <v>-4.1108568474067848</v>
      </c>
    </row>
    <row r="47" spans="1:30" s="2" customFormat="1" x14ac:dyDescent="0.15">
      <c r="A47" s="7"/>
      <c r="B47" s="19" t="s">
        <v>18</v>
      </c>
      <c r="C47" s="23" t="s">
        <v>10</v>
      </c>
      <c r="D47" s="23">
        <f t="shared" si="15"/>
        <v>74.933765296082782</v>
      </c>
      <c r="E47" s="23">
        <f t="shared" si="9"/>
        <v>33.814916783252357</v>
      </c>
      <c r="F47" s="23">
        <f t="shared" si="9"/>
        <v>-55.481498315093901</v>
      </c>
      <c r="G47" s="23">
        <f t="shared" si="9"/>
        <v>-35.874293615961122</v>
      </c>
      <c r="H47" s="23">
        <f t="shared" si="9"/>
        <v>92.280812930212079</v>
      </c>
      <c r="I47" s="23">
        <f t="shared" si="9"/>
        <v>-39.163715956196143</v>
      </c>
      <c r="J47" s="23">
        <f t="shared" si="9"/>
        <v>207.09165077833671</v>
      </c>
      <c r="K47" s="23">
        <f t="shared" si="9"/>
        <v>34.198335717128657</v>
      </c>
      <c r="L47" s="23">
        <f t="shared" si="9"/>
        <v>40.855263891314593</v>
      </c>
      <c r="M47" s="23">
        <f t="shared" si="9"/>
        <v>23.947990559327209</v>
      </c>
      <c r="N47" s="23">
        <f t="shared" si="9"/>
        <v>-28.384077901087181</v>
      </c>
      <c r="O47" s="23">
        <f t="shared" si="9"/>
        <v>32.183641588325884</v>
      </c>
      <c r="P47" s="23">
        <f t="shared" si="9"/>
        <v>31.801595976248933</v>
      </c>
      <c r="Q47" s="23">
        <f t="shared" si="9"/>
        <v>28.106359672270344</v>
      </c>
      <c r="R47" s="23">
        <f t="shared" si="9"/>
        <v>6.9479408995697582</v>
      </c>
      <c r="S47" s="23">
        <f t="shared" si="9"/>
        <v>26.543632170268964</v>
      </c>
      <c r="T47" s="23">
        <f t="shared" si="9"/>
        <v>-44.872804440890491</v>
      </c>
      <c r="U47" s="23">
        <f t="shared" si="9"/>
        <v>-25.58356131253548</v>
      </c>
      <c r="V47" s="23">
        <f t="shared" si="9"/>
        <v>12.445717504818305</v>
      </c>
      <c r="W47" s="23">
        <f t="shared" si="16"/>
        <v>-49.568764915254761</v>
      </c>
      <c r="X47" s="23">
        <f t="shared" si="17"/>
        <v>70.010483986939136</v>
      </c>
      <c r="Y47" s="23">
        <f t="shared" si="18"/>
        <v>-53.219426661319936</v>
      </c>
      <c r="Z47" s="23">
        <f t="shared" si="19"/>
        <v>-1.9269625519465876</v>
      </c>
      <c r="AA47" s="23">
        <f t="shared" si="20"/>
        <v>-77.562032178716123</v>
      </c>
      <c r="AB47" s="23">
        <f t="shared" si="21"/>
        <v>79.393564076034806</v>
      </c>
      <c r="AC47" s="61">
        <f t="shared" si="22"/>
        <v>-0.45304792128888494</v>
      </c>
    </row>
    <row r="48" spans="1:30" s="2" customFormat="1" x14ac:dyDescent="0.15">
      <c r="A48" s="7"/>
      <c r="B48" s="19" t="s">
        <v>19</v>
      </c>
      <c r="C48" s="23" t="s">
        <v>10</v>
      </c>
      <c r="D48" s="23">
        <f t="shared" si="15"/>
        <v>61.904510244412137</v>
      </c>
      <c r="E48" s="23">
        <f t="shared" si="9"/>
        <v>39.856322223500541</v>
      </c>
      <c r="F48" s="23">
        <f t="shared" si="9"/>
        <v>-59.078752334914562</v>
      </c>
      <c r="G48" s="23">
        <f t="shared" si="9"/>
        <v>-34.004574048725019</v>
      </c>
      <c r="H48" s="23">
        <f t="shared" si="9"/>
        <v>90.300766899631469</v>
      </c>
      <c r="I48" s="23">
        <f t="shared" si="9"/>
        <v>-73.093765773921632</v>
      </c>
      <c r="J48" s="23">
        <f t="shared" si="9"/>
        <v>100.04703877101528</v>
      </c>
      <c r="K48" s="23">
        <f t="shared" si="9"/>
        <v>59.416054153791691</v>
      </c>
      <c r="L48" s="23">
        <f t="shared" si="9"/>
        <v>48.818221966555711</v>
      </c>
      <c r="M48" s="23">
        <f t="shared" si="9"/>
        <v>58.712658742976032</v>
      </c>
      <c r="N48" s="23">
        <f t="shared" si="9"/>
        <v>-23.309712992656756</v>
      </c>
      <c r="O48" s="23">
        <f t="shared" si="9"/>
        <v>-30.679422097001179</v>
      </c>
      <c r="P48" s="23">
        <f t="shared" si="9"/>
        <v>22.625546228707094</v>
      </c>
      <c r="Q48" s="23">
        <f t="shared" si="9"/>
        <v>4.7493226764760266</v>
      </c>
      <c r="R48" s="23">
        <f t="shared" si="9"/>
        <v>-27.132493954806975</v>
      </c>
      <c r="S48" s="23">
        <f t="shared" si="9"/>
        <v>-10.723010309735002</v>
      </c>
      <c r="T48" s="23">
        <f t="shared" si="9"/>
        <v>-31.80484198670797</v>
      </c>
      <c r="U48" s="23">
        <f t="shared" si="9"/>
        <v>-40.735459243684232</v>
      </c>
      <c r="V48" s="23">
        <f t="shared" si="9"/>
        <v>84.23653282700144</v>
      </c>
      <c r="W48" s="23">
        <f t="shared" si="16"/>
        <v>-27.466752550128007</v>
      </c>
      <c r="X48" s="23">
        <f t="shared" si="17"/>
        <v>25.270776363374694</v>
      </c>
      <c r="Y48" s="23">
        <f t="shared" si="18"/>
        <v>-100</v>
      </c>
      <c r="Z48" s="23" t="str">
        <f t="shared" si="19"/>
        <v>--</v>
      </c>
      <c r="AA48" s="23" t="str">
        <f t="shared" si="20"/>
        <v>--</v>
      </c>
      <c r="AB48" s="23" t="str">
        <f t="shared" si="21"/>
        <v>--</v>
      </c>
      <c r="AC48" s="61">
        <f>(POWER(X14/C14,1/22)-1)*100</f>
        <v>-1.5520351654154996</v>
      </c>
    </row>
    <row r="49" spans="1:29" s="2" customFormat="1" x14ac:dyDescent="0.15">
      <c r="A49" s="11"/>
      <c r="B49" s="19" t="s">
        <v>20</v>
      </c>
      <c r="C49" s="23" t="s">
        <v>10</v>
      </c>
      <c r="D49" s="23">
        <f t="shared" si="15"/>
        <v>-56.618662458078511</v>
      </c>
      <c r="E49" s="23">
        <f t="shared" si="9"/>
        <v>-97.442019099590723</v>
      </c>
      <c r="F49" s="23">
        <f t="shared" si="9"/>
        <v>-100</v>
      </c>
      <c r="G49" s="23" t="str">
        <f t="shared" si="9"/>
        <v>--</v>
      </c>
      <c r="H49" s="23">
        <f t="shared" si="9"/>
        <v>41.651705565529625</v>
      </c>
      <c r="I49" s="23">
        <f t="shared" si="9"/>
        <v>42259.188846641322</v>
      </c>
      <c r="J49" s="23">
        <f t="shared" si="9"/>
        <v>350.31446917244642</v>
      </c>
      <c r="K49" s="23">
        <f t="shared" si="9"/>
        <v>47.151587958650225</v>
      </c>
      <c r="L49" s="23">
        <f t="shared" si="9"/>
        <v>75.673288625030011</v>
      </c>
      <c r="M49" s="23">
        <f t="shared" si="9"/>
        <v>-0.52277928684669916</v>
      </c>
      <c r="N49" s="23">
        <f t="shared" si="9"/>
        <v>-37.346523305048073</v>
      </c>
      <c r="O49" s="23">
        <f t="shared" si="9"/>
        <v>5.2699929025747565</v>
      </c>
      <c r="P49" s="23">
        <f t="shared" si="9"/>
        <v>56.699787002406538</v>
      </c>
      <c r="Q49" s="23">
        <f t="shared" si="9"/>
        <v>21.988451815229041</v>
      </c>
      <c r="R49" s="23">
        <f t="shared" si="9"/>
        <v>41.125370430334499</v>
      </c>
      <c r="S49" s="23">
        <f t="shared" si="9"/>
        <v>-9.8676678251262331</v>
      </c>
      <c r="T49" s="23">
        <f t="shared" si="9"/>
        <v>-54.899170293554349</v>
      </c>
      <c r="U49" s="23">
        <f t="shared" si="9"/>
        <v>-63.696015935685672</v>
      </c>
      <c r="V49" s="23">
        <f t="shared" si="9"/>
        <v>18.084999606392188</v>
      </c>
      <c r="W49" s="23">
        <f t="shared" si="16"/>
        <v>-15.302989016080474</v>
      </c>
      <c r="X49" s="23">
        <f t="shared" si="17"/>
        <v>-30.287479080310945</v>
      </c>
      <c r="Y49" s="23">
        <f t="shared" si="18"/>
        <v>1.1344310696931501</v>
      </c>
      <c r="Z49" s="23">
        <f t="shared" si="19"/>
        <v>-52.404383557055887</v>
      </c>
      <c r="AA49" s="23">
        <f t="shared" si="20"/>
        <v>-100</v>
      </c>
      <c r="AB49" s="23" t="str">
        <f t="shared" si="21"/>
        <v>--</v>
      </c>
      <c r="AC49" s="61">
        <f>(POWER(Z15/C15,1/24)-1)*100</f>
        <v>12.480498721328082</v>
      </c>
    </row>
    <row r="50" spans="1:29" s="2" customFormat="1" x14ac:dyDescent="0.15">
      <c r="A50" s="7"/>
      <c r="B50" s="19" t="s">
        <v>21</v>
      </c>
      <c r="C50" s="23" t="s">
        <v>10</v>
      </c>
      <c r="D50" s="23">
        <f t="shared" si="15"/>
        <v>19.007528796036112</v>
      </c>
      <c r="E50" s="23">
        <f t="shared" si="9"/>
        <v>257.73532194836213</v>
      </c>
      <c r="F50" s="23">
        <f t="shared" si="9"/>
        <v>-24.898919541214383</v>
      </c>
      <c r="G50" s="23">
        <f t="shared" si="9"/>
        <v>-68.096953596178736</v>
      </c>
      <c r="H50" s="23">
        <f t="shared" si="9"/>
        <v>60.829565765955209</v>
      </c>
      <c r="I50" s="23">
        <f t="shared" si="9"/>
        <v>53.945673846958442</v>
      </c>
      <c r="J50" s="23">
        <f t="shared" si="9"/>
        <v>311.01141059014878</v>
      </c>
      <c r="K50" s="23">
        <f t="shared" si="9"/>
        <v>-6.0951871237841715</v>
      </c>
      <c r="L50" s="23">
        <f t="shared" si="9"/>
        <v>-73.174791966719084</v>
      </c>
      <c r="M50" s="23">
        <f t="shared" si="9"/>
        <v>260.31721942856205</v>
      </c>
      <c r="N50" s="23">
        <f t="shared" si="9"/>
        <v>-14.269501124107109</v>
      </c>
      <c r="O50" s="23">
        <f t="shared" si="9"/>
        <v>81.880999201987436</v>
      </c>
      <c r="P50" s="23">
        <f t="shared" si="9"/>
        <v>-39.16442300391887</v>
      </c>
      <c r="Q50" s="23">
        <f t="shared" si="9"/>
        <v>14.961431197768917</v>
      </c>
      <c r="R50" s="23">
        <f t="shared" si="9"/>
        <v>65.976020676581868</v>
      </c>
      <c r="S50" s="23">
        <f t="shared" si="9"/>
        <v>34.153733529471339</v>
      </c>
      <c r="T50" s="23">
        <f t="shared" si="9"/>
        <v>1.8997756310786116</v>
      </c>
      <c r="U50" s="23">
        <f t="shared" si="9"/>
        <v>17.678497325657048</v>
      </c>
      <c r="V50" s="23">
        <f t="shared" si="9"/>
        <v>2.7921549126014753</v>
      </c>
      <c r="W50" s="23">
        <f t="shared" si="16"/>
        <v>-25.214382073410377</v>
      </c>
      <c r="X50" s="23">
        <f t="shared" si="17"/>
        <v>9.2509480816888754</v>
      </c>
      <c r="Y50" s="23">
        <f t="shared" si="18"/>
        <v>-18.791952869413336</v>
      </c>
      <c r="Z50" s="23">
        <f t="shared" si="19"/>
        <v>19.875302872321583</v>
      </c>
      <c r="AA50" s="23">
        <f t="shared" si="20"/>
        <v>-76.201046153051649</v>
      </c>
      <c r="AB50" s="23">
        <f t="shared" si="21"/>
        <v>112.98585702718285</v>
      </c>
      <c r="AC50" s="61">
        <f t="shared" ref="AC50:AC51" si="23">(POWER(AA16/C16,1/25)-1)*100</f>
        <v>6.928714837879979</v>
      </c>
    </row>
    <row r="51" spans="1:29" s="2" customFormat="1" x14ac:dyDescent="0.15">
      <c r="A51" s="7"/>
      <c r="B51" s="19" t="s">
        <v>22</v>
      </c>
      <c r="C51" s="23" t="s">
        <v>10</v>
      </c>
      <c r="D51" s="23">
        <f t="shared" si="15"/>
        <v>405.48858007101842</v>
      </c>
      <c r="E51" s="23">
        <f t="shared" si="9"/>
        <v>-68.082885976855977</v>
      </c>
      <c r="F51" s="23">
        <f t="shared" si="9"/>
        <v>-77.176472719368164</v>
      </c>
      <c r="G51" s="23">
        <f t="shared" si="9"/>
        <v>239.11266320092068</v>
      </c>
      <c r="H51" s="23">
        <f t="shared" si="9"/>
        <v>155.53111066902275</v>
      </c>
      <c r="I51" s="23">
        <f t="shared" si="9"/>
        <v>-47.954057309293404</v>
      </c>
      <c r="J51" s="23">
        <f t="shared" si="9"/>
        <v>-91.619664399412216</v>
      </c>
      <c r="K51" s="23">
        <f t="shared" si="9"/>
        <v>188.18773624527512</v>
      </c>
      <c r="L51" s="23">
        <f t="shared" si="9"/>
        <v>684.03104164389549</v>
      </c>
      <c r="M51" s="23">
        <f t="shared" si="9"/>
        <v>-78.838530993108506</v>
      </c>
      <c r="N51" s="23">
        <f t="shared" si="9"/>
        <v>158.90465106065267</v>
      </c>
      <c r="O51" s="23">
        <f t="shared" si="9"/>
        <v>1369.568278201866</v>
      </c>
      <c r="P51" s="23">
        <f t="shared" si="9"/>
        <v>56.335574831425902</v>
      </c>
      <c r="Q51" s="23">
        <f t="shared" si="9"/>
        <v>58.396509325680995</v>
      </c>
      <c r="R51" s="23">
        <f t="shared" si="9"/>
        <v>-29.625187420274273</v>
      </c>
      <c r="S51" s="23">
        <f t="shared" si="9"/>
        <v>122.29460907291951</v>
      </c>
      <c r="T51" s="23">
        <f t="shared" si="9"/>
        <v>-52.820753338153544</v>
      </c>
      <c r="U51" s="23">
        <f t="shared" si="9"/>
        <v>-17.644946758118905</v>
      </c>
      <c r="V51" s="23">
        <f t="shared" si="9"/>
        <v>6.2631498423456833</v>
      </c>
      <c r="W51" s="23">
        <f t="shared" si="16"/>
        <v>-94.842705066541953</v>
      </c>
      <c r="X51" s="23">
        <f t="shared" si="17"/>
        <v>1721.4949412966514</v>
      </c>
      <c r="Y51" s="23">
        <f t="shared" si="18"/>
        <v>-78.96963758159302</v>
      </c>
      <c r="Z51" s="23">
        <f t="shared" si="19"/>
        <v>-17.979422342448302</v>
      </c>
      <c r="AA51" s="23">
        <f t="shared" si="20"/>
        <v>-63.398002903895318</v>
      </c>
      <c r="AB51" s="23">
        <f t="shared" si="21"/>
        <v>-22.32693688322118</v>
      </c>
      <c r="AC51" s="61">
        <f t="shared" si="23"/>
        <v>3.5670088695509916</v>
      </c>
    </row>
    <row r="52" spans="1:29" s="2" customFormat="1" x14ac:dyDescent="0.15">
      <c r="A52" s="7"/>
      <c r="B52" s="19" t="s">
        <v>23</v>
      </c>
      <c r="C52" s="23" t="s">
        <v>10</v>
      </c>
      <c r="D52" s="23" t="str">
        <f t="shared" si="15"/>
        <v>--</v>
      </c>
      <c r="E52" s="23">
        <f t="shared" si="9"/>
        <v>-100</v>
      </c>
      <c r="F52" s="23" t="str">
        <f t="shared" si="9"/>
        <v>--</v>
      </c>
      <c r="G52" s="23" t="str">
        <f t="shared" si="9"/>
        <v>--</v>
      </c>
      <c r="H52" s="23">
        <f t="shared" si="9"/>
        <v>45.348837209302303</v>
      </c>
      <c r="I52" s="23">
        <f t="shared" si="9"/>
        <v>-100</v>
      </c>
      <c r="J52" s="23" t="str">
        <f t="shared" si="9"/>
        <v>--</v>
      </c>
      <c r="K52" s="23">
        <f t="shared" si="9"/>
        <v>-26.461744069495495</v>
      </c>
      <c r="L52" s="23">
        <f t="shared" si="9"/>
        <v>-96.592457973648337</v>
      </c>
      <c r="M52" s="23">
        <f t="shared" si="9"/>
        <v>925.33333333333348</v>
      </c>
      <c r="N52" s="23">
        <f t="shared" si="9"/>
        <v>-100</v>
      </c>
      <c r="O52" s="23" t="str">
        <f t="shared" si="9"/>
        <v>--</v>
      </c>
      <c r="P52" s="23">
        <f t="shared" si="9"/>
        <v>349.31103774938998</v>
      </c>
      <c r="Q52" s="23">
        <f t="shared" si="9"/>
        <v>-54.50029549411407</v>
      </c>
      <c r="R52" s="23">
        <f t="shared" si="9"/>
        <v>-100</v>
      </c>
      <c r="S52" s="23" t="str">
        <f t="shared" si="9"/>
        <v>--</v>
      </c>
      <c r="T52" s="23" t="str">
        <f t="shared" si="9"/>
        <v>--</v>
      </c>
      <c r="U52" s="23" t="str">
        <f t="shared" si="9"/>
        <v>--</v>
      </c>
      <c r="V52" s="23" t="str">
        <f t="shared" si="9"/>
        <v>--</v>
      </c>
      <c r="W52" s="23" t="str">
        <f t="shared" si="16"/>
        <v>--</v>
      </c>
      <c r="X52" s="23" t="str">
        <f t="shared" si="17"/>
        <v>--</v>
      </c>
      <c r="Y52" s="23" t="str">
        <f t="shared" si="18"/>
        <v>--</v>
      </c>
      <c r="Z52" s="23" t="str">
        <f t="shared" si="19"/>
        <v>--</v>
      </c>
      <c r="AA52" s="23">
        <f t="shared" si="20"/>
        <v>-100</v>
      </c>
      <c r="AB52" s="23" t="str">
        <f t="shared" si="21"/>
        <v>--</v>
      </c>
      <c r="AC52" s="61">
        <f>(POWER(Z18/D18,1/23)-1)*100</f>
        <v>-4.3392754506174969</v>
      </c>
    </row>
    <row r="53" spans="1:29" s="2" customFormat="1" x14ac:dyDescent="0.15">
      <c r="A53" s="11"/>
      <c r="B53" s="19" t="s">
        <v>24</v>
      </c>
      <c r="C53" s="23" t="s">
        <v>10</v>
      </c>
      <c r="D53" s="23">
        <f t="shared" si="15"/>
        <v>577.97101449275362</v>
      </c>
      <c r="E53" s="23">
        <f t="shared" si="9"/>
        <v>219.83753740914921</v>
      </c>
      <c r="F53" s="23">
        <f t="shared" si="9"/>
        <v>-100</v>
      </c>
      <c r="G53" s="23" t="str">
        <f t="shared" si="9"/>
        <v>--</v>
      </c>
      <c r="H53" s="23">
        <f t="shared" si="9"/>
        <v>-98.512089274643515</v>
      </c>
      <c r="I53" s="23">
        <f t="shared" si="9"/>
        <v>-38.888888888888893</v>
      </c>
      <c r="J53" s="23">
        <f t="shared" si="9"/>
        <v>122.72727272727272</v>
      </c>
      <c r="K53" s="23">
        <f t="shared" si="9"/>
        <v>-100</v>
      </c>
      <c r="L53" s="23" t="str">
        <f t="shared" si="9"/>
        <v>--</v>
      </c>
      <c r="M53" s="23">
        <f t="shared" si="9"/>
        <v>-100</v>
      </c>
      <c r="N53" s="23" t="str">
        <f t="shared" si="9"/>
        <v>--</v>
      </c>
      <c r="O53" s="23" t="str">
        <f t="shared" si="9"/>
        <v>--</v>
      </c>
      <c r="P53" s="23" t="str">
        <f t="shared" si="9"/>
        <v>--</v>
      </c>
      <c r="Q53" s="23" t="str">
        <f t="shared" si="9"/>
        <v>--</v>
      </c>
      <c r="R53" s="23" t="str">
        <f t="shared" si="9"/>
        <v>--</v>
      </c>
      <c r="S53" s="23" t="str">
        <f t="shared" si="9"/>
        <v>--</v>
      </c>
      <c r="T53" s="23" t="str">
        <f t="shared" si="9"/>
        <v>--</v>
      </c>
      <c r="U53" s="23">
        <f t="shared" si="9"/>
        <v>186.11111111111114</v>
      </c>
      <c r="V53" s="23">
        <f t="shared" si="9"/>
        <v>-5.8252427184466029</v>
      </c>
      <c r="W53" s="23">
        <f t="shared" si="16"/>
        <v>4170.1030927835045</v>
      </c>
      <c r="X53" s="23">
        <f t="shared" si="17"/>
        <v>3595.4611298889427</v>
      </c>
      <c r="Y53" s="23">
        <f t="shared" si="18"/>
        <v>-100</v>
      </c>
      <c r="Z53" s="23" t="str">
        <f t="shared" si="19"/>
        <v>--</v>
      </c>
      <c r="AA53" s="23">
        <f t="shared" si="20"/>
        <v>-100</v>
      </c>
      <c r="AB53" s="23" t="str">
        <f t="shared" si="21"/>
        <v>--</v>
      </c>
      <c r="AC53" s="61">
        <f>(POWER(Z19/C19,1/24)-1)*100</f>
        <v>24.687202575060429</v>
      </c>
    </row>
    <row r="54" spans="1:29" s="2" customFormat="1" x14ac:dyDescent="0.15">
      <c r="A54" s="7"/>
      <c r="B54" s="19" t="s">
        <v>25</v>
      </c>
      <c r="C54" s="23" t="s">
        <v>10</v>
      </c>
      <c r="D54" s="23">
        <f t="shared" si="15"/>
        <v>58.919181641312036</v>
      </c>
      <c r="E54" s="23">
        <f t="shared" si="9"/>
        <v>27.654873610310034</v>
      </c>
      <c r="F54" s="23">
        <f t="shared" si="9"/>
        <v>23.828687710444953</v>
      </c>
      <c r="G54" s="23">
        <f t="shared" si="9"/>
        <v>-9.978800885978572</v>
      </c>
      <c r="H54" s="23">
        <f t="shared" si="9"/>
        <v>26.981918912980447</v>
      </c>
      <c r="I54" s="23">
        <f t="shared" si="9"/>
        <v>-4.5017182820867703</v>
      </c>
      <c r="J54" s="23">
        <f t="shared" si="9"/>
        <v>-8.3484341517538354</v>
      </c>
      <c r="K54" s="23">
        <f t="shared" si="9"/>
        <v>6.7419009871348123</v>
      </c>
      <c r="L54" s="23">
        <f t="shared" si="9"/>
        <v>1.0390997667984578</v>
      </c>
      <c r="M54" s="23">
        <f t="shared" si="9"/>
        <v>-3.3962049231890319</v>
      </c>
      <c r="N54" s="23">
        <f t="shared" si="9"/>
        <v>8.3550246256928205</v>
      </c>
      <c r="O54" s="23">
        <f t="shared" si="9"/>
        <v>-1.2033108418493157</v>
      </c>
      <c r="P54" s="23">
        <f t="shared" si="9"/>
        <v>6.0027707399785726</v>
      </c>
      <c r="Q54" s="23">
        <f t="shared" si="9"/>
        <v>-23.168877641867454</v>
      </c>
      <c r="R54" s="23">
        <f t="shared" si="9"/>
        <v>36.734944532806935</v>
      </c>
      <c r="S54" s="23">
        <f t="shared" si="9"/>
        <v>30.486535222564299</v>
      </c>
      <c r="T54" s="23">
        <f t="shared" si="9"/>
        <v>-22.388918908210925</v>
      </c>
      <c r="U54" s="23">
        <f t="shared" si="9"/>
        <v>0.34593293259929681</v>
      </c>
      <c r="V54" s="23">
        <f t="shared" ref="E54:V56" si="24">IF(U20=0,"--",((V20/U20)*100-100))</f>
        <v>-4.6430507869668958</v>
      </c>
      <c r="W54" s="23">
        <f t="shared" si="16"/>
        <v>-6.1518868598698191</v>
      </c>
      <c r="X54" s="23">
        <f t="shared" si="17"/>
        <v>-3.5859841372039654</v>
      </c>
      <c r="Y54" s="23">
        <f t="shared" si="18"/>
        <v>-32.212853499403877</v>
      </c>
      <c r="Z54" s="23">
        <f t="shared" si="19"/>
        <v>54.877810565548202</v>
      </c>
      <c r="AA54" s="23">
        <f t="shared" si="20"/>
        <v>-28.930189936345158</v>
      </c>
      <c r="AB54" s="23">
        <f t="shared" si="21"/>
        <v>-24.133119772660606</v>
      </c>
      <c r="AC54" s="61">
        <f>(POWER(AB20/C20,1/26)-1)*100</f>
        <v>1.6985363953598842</v>
      </c>
    </row>
    <row r="55" spans="1:29" s="2" customFormat="1" x14ac:dyDescent="0.15">
      <c r="A55" s="7"/>
      <c r="B55" s="19" t="s">
        <v>26</v>
      </c>
      <c r="C55" s="23" t="s">
        <v>10</v>
      </c>
      <c r="D55" s="23">
        <f t="shared" si="15"/>
        <v>48.551428640475962</v>
      </c>
      <c r="E55" s="23">
        <f t="shared" si="24"/>
        <v>22.577510360844215</v>
      </c>
      <c r="F55" s="23">
        <f t="shared" si="24"/>
        <v>14.193257928844204</v>
      </c>
      <c r="G55" s="23">
        <f t="shared" si="24"/>
        <v>6.2851366835400739</v>
      </c>
      <c r="H55" s="23">
        <f t="shared" si="24"/>
        <v>30.258015462372498</v>
      </c>
      <c r="I55" s="23">
        <f t="shared" si="24"/>
        <v>-9.7700152315037485</v>
      </c>
      <c r="J55" s="23">
        <f t="shared" si="24"/>
        <v>3.5957680309146127</v>
      </c>
      <c r="K55" s="23">
        <f t="shared" si="24"/>
        <v>-1.1804594493018499</v>
      </c>
      <c r="L55" s="23">
        <f t="shared" si="24"/>
        <v>4.6393961466556277</v>
      </c>
      <c r="M55" s="23">
        <f t="shared" si="24"/>
        <v>23.552912358249898</v>
      </c>
      <c r="N55" s="23">
        <f t="shared" si="24"/>
        <v>26.316760811120659</v>
      </c>
      <c r="O55" s="23">
        <f t="shared" si="24"/>
        <v>2.0619691537837781</v>
      </c>
      <c r="P55" s="23">
        <f t="shared" si="24"/>
        <v>7.6788455233473627</v>
      </c>
      <c r="Q55" s="23">
        <f t="shared" si="24"/>
        <v>-20.369245304840035</v>
      </c>
      <c r="R55" s="23">
        <f t="shared" si="24"/>
        <v>29.899389203265855</v>
      </c>
      <c r="S55" s="23">
        <f t="shared" si="24"/>
        <v>17.186168286322129</v>
      </c>
      <c r="T55" s="23">
        <f t="shared" si="24"/>
        <v>0.63380476840156064</v>
      </c>
      <c r="U55" s="23">
        <f t="shared" si="24"/>
        <v>-12.016984782155234</v>
      </c>
      <c r="V55" s="23">
        <f t="shared" si="24"/>
        <v>8.9143405014240784</v>
      </c>
      <c r="W55" s="23">
        <f t="shared" si="16"/>
        <v>5.812712356554357</v>
      </c>
      <c r="X55" s="23">
        <f t="shared" si="17"/>
        <v>-7.4121594118783918</v>
      </c>
      <c r="Y55" s="23">
        <f t="shared" si="18"/>
        <v>-29.613242518551388</v>
      </c>
      <c r="Z55" s="23">
        <f t="shared" si="19"/>
        <v>14.914797738314277</v>
      </c>
      <c r="AA55" s="23">
        <f t="shared" si="20"/>
        <v>-29.805621965547331</v>
      </c>
      <c r="AB55" s="23">
        <f t="shared" si="21"/>
        <v>-30.583300926481172</v>
      </c>
      <c r="AC55" s="61">
        <f t="shared" ref="AC55:AC56" si="25">(POWER(AB21/C21,1/26)-1)*100</f>
        <v>2.995380829158778</v>
      </c>
    </row>
    <row r="56" spans="1:29" s="2" customFormat="1" x14ac:dyDescent="0.15">
      <c r="A56" s="7"/>
      <c r="B56" s="19" t="s">
        <v>7</v>
      </c>
      <c r="C56" s="23" t="s">
        <v>10</v>
      </c>
      <c r="D56" s="23">
        <f t="shared" si="15"/>
        <v>57.451407120075118</v>
      </c>
      <c r="E56" s="23">
        <f t="shared" si="24"/>
        <v>26.976696348746117</v>
      </c>
      <c r="F56" s="23">
        <f t="shared" si="24"/>
        <v>22.586283676866799</v>
      </c>
      <c r="G56" s="23">
        <f t="shared" si="24"/>
        <v>-8.0252890594239403</v>
      </c>
      <c r="H56" s="23">
        <f t="shared" si="24"/>
        <v>27.436646332385251</v>
      </c>
      <c r="I56" s="23">
        <f t="shared" si="24"/>
        <v>-5.2491556723693549</v>
      </c>
      <c r="J56" s="23">
        <f t="shared" si="24"/>
        <v>-6.7347091973383897</v>
      </c>
      <c r="K56" s="23">
        <f t="shared" si="24"/>
        <v>5.5529911191113399</v>
      </c>
      <c r="L56" s="23">
        <f t="shared" si="24"/>
        <v>1.5449301055708133</v>
      </c>
      <c r="M56" s="23">
        <f t="shared" si="24"/>
        <v>0.50544360566927082</v>
      </c>
      <c r="N56" s="23">
        <f t="shared" si="24"/>
        <v>11.551823513664232</v>
      </c>
      <c r="O56" s="23">
        <f t="shared" si="24"/>
        <v>-0.54524138210217643</v>
      </c>
      <c r="P56" s="23">
        <f t="shared" si="24"/>
        <v>6.3494142520596171</v>
      </c>
      <c r="Q56" s="23">
        <f t="shared" si="24"/>
        <v>-22.582623433090561</v>
      </c>
      <c r="R56" s="23">
        <f t="shared" si="24"/>
        <v>35.262628108684936</v>
      </c>
      <c r="S56" s="23">
        <f t="shared" si="24"/>
        <v>27.735347250911076</v>
      </c>
      <c r="T56" s="23">
        <f t="shared" si="24"/>
        <v>-18.019953525953326</v>
      </c>
      <c r="U56" s="23">
        <f t="shared" si="24"/>
        <v>-2.5339750648060004</v>
      </c>
      <c r="V56" s="23">
        <f t="shared" si="24"/>
        <v>-1.7921680571442096</v>
      </c>
      <c r="W56" s="23">
        <f t="shared" si="16"/>
        <v>-3.3616548262977943</v>
      </c>
      <c r="X56" s="23">
        <f t="shared" si="17"/>
        <v>-4.5629859923497378</v>
      </c>
      <c r="Y56" s="23">
        <f t="shared" si="18"/>
        <v>-31.568868127323341</v>
      </c>
      <c r="Z56" s="23">
        <f t="shared" si="19"/>
        <v>44.695107074511128</v>
      </c>
      <c r="AA56" s="23">
        <f t="shared" si="20"/>
        <v>-29.107343306534162</v>
      </c>
      <c r="AB56" s="23">
        <f t="shared" si="21"/>
        <v>-25.425528783524214</v>
      </c>
      <c r="AC56" s="61">
        <f t="shared" si="25"/>
        <v>1.9090745741714432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29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/>
    <row r="61" spans="1:29" ht="12.75" customHeight="1" x14ac:dyDescent="0.15">
      <c r="A61" s="1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A2:AC2"/>
    <mergeCell ref="A4:AC4"/>
    <mergeCell ref="B7:AC7"/>
    <mergeCell ref="B24:AC24"/>
    <mergeCell ref="B41:AC41"/>
  </mergeCells>
  <hyperlinks>
    <hyperlink ref="A61" location="NOTAS!A1" display="NOTAS" xr:uid="{00000000-0004-0000-0C00-000000000000}"/>
    <hyperlink ref="A1" location="ÍNDICE!A1" display="INDICE" xr:uid="{00000000-0004-0000-0C00-000001000000}"/>
  </hyperlinks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69"/>
  <sheetViews>
    <sheetView showGridLines="0" zoomScaleNormal="100" workbookViewId="0">
      <selection activeCell="AC44" sqref="AC44"/>
    </sheetView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66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7"/>
      <c r="AB3" s="77"/>
    </row>
    <row r="4" spans="1:29" s="2" customFormat="1" x14ac:dyDescent="0.15">
      <c r="A4" s="83" t="s">
        <v>1085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67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7"/>
      <c r="AB8" s="77"/>
    </row>
    <row r="9" spans="1:29" s="2" customFormat="1" x14ac:dyDescent="0.15">
      <c r="A9" s="50"/>
      <c r="B9" s="19" t="s">
        <v>14</v>
      </c>
      <c r="C9" s="37">
        <v>415.18150800000001</v>
      </c>
      <c r="D9" s="37">
        <v>516.18071999999995</v>
      </c>
      <c r="E9" s="37">
        <v>732.19662000000005</v>
      </c>
      <c r="F9" s="37">
        <v>669.47389799999996</v>
      </c>
      <c r="G9" s="37">
        <v>761.30915700000003</v>
      </c>
      <c r="H9" s="37">
        <v>929.72098600000004</v>
      </c>
      <c r="I9" s="37">
        <v>675.30328899999995</v>
      </c>
      <c r="J9" s="37">
        <v>727.75784499999997</v>
      </c>
      <c r="K9" s="37">
        <v>722.79383800000005</v>
      </c>
      <c r="L9" s="37">
        <v>622.45387600000004</v>
      </c>
      <c r="M9" s="37">
        <v>668.45765300000005</v>
      </c>
      <c r="N9" s="37">
        <v>629.36517800000001</v>
      </c>
      <c r="O9" s="37">
        <v>655.33287600000006</v>
      </c>
      <c r="P9" s="37">
        <v>507.48674099999999</v>
      </c>
      <c r="Q9" s="37">
        <v>414.40545200000003</v>
      </c>
      <c r="R9" s="37">
        <v>461.40200099999998</v>
      </c>
      <c r="S9" s="37">
        <v>510.59601099999998</v>
      </c>
      <c r="T9" s="37">
        <v>625.477802</v>
      </c>
      <c r="U9" s="37">
        <v>675.68591600000002</v>
      </c>
      <c r="V9" s="37">
        <v>737.85528199999999</v>
      </c>
      <c r="W9" s="37">
        <v>705.39159299999994</v>
      </c>
      <c r="X9" s="37">
        <v>724.582131</v>
      </c>
      <c r="Y9" s="37">
        <v>694.76216299999976</v>
      </c>
      <c r="Z9" s="37">
        <v>755.3554290000003</v>
      </c>
      <c r="AA9" s="37">
        <v>701.73460600000021</v>
      </c>
      <c r="AB9" s="37">
        <v>680.62504899999999</v>
      </c>
      <c r="AC9" s="37">
        <f>SUM(C9:AB9)</f>
        <v>16920.887620000001</v>
      </c>
    </row>
    <row r="10" spans="1:29" s="2" customFormat="1" x14ac:dyDescent="0.15">
      <c r="A10" s="50"/>
      <c r="B10" s="19" t="s">
        <v>1029</v>
      </c>
      <c r="C10" s="37">
        <v>0</v>
      </c>
      <c r="D10" s="37">
        <v>1.583E-3</v>
      </c>
      <c r="E10" s="37">
        <v>0</v>
      </c>
      <c r="F10" s="37">
        <v>1.5700000000000002E-3</v>
      </c>
      <c r="G10" s="37">
        <v>3.5749000000000003E-2</v>
      </c>
      <c r="H10" s="37">
        <v>0.22426000000000001</v>
      </c>
      <c r="I10" s="37">
        <v>0.35238999999999998</v>
      </c>
      <c r="J10" s="37">
        <v>0.48431899999999994</v>
      </c>
      <c r="K10" s="37">
        <v>0.36565900000000007</v>
      </c>
      <c r="L10" s="37">
        <v>0.29701400000000006</v>
      </c>
      <c r="M10" s="37">
        <v>0.31418600000000002</v>
      </c>
      <c r="N10" s="37">
        <v>0.55676400000000004</v>
      </c>
      <c r="O10" s="37">
        <v>1.089423</v>
      </c>
      <c r="P10" s="37">
        <v>0.64944000000000002</v>
      </c>
      <c r="Q10" s="37">
        <v>1.9270350000000001</v>
      </c>
      <c r="R10" s="37">
        <v>1.562789</v>
      </c>
      <c r="S10" s="37">
        <v>2.2646740000000003</v>
      </c>
      <c r="T10" s="37">
        <v>9.3831580000000034</v>
      </c>
      <c r="U10" s="37">
        <v>13.512939999999997</v>
      </c>
      <c r="V10" s="37">
        <v>12.853525000000005</v>
      </c>
      <c r="W10" s="37">
        <v>12.056791999999998</v>
      </c>
      <c r="X10" s="37">
        <v>11.811325</v>
      </c>
      <c r="Y10" s="37">
        <v>3.8138549999999998</v>
      </c>
      <c r="Z10" s="37">
        <v>5.2031199999999984</v>
      </c>
      <c r="AA10" s="37">
        <v>1.0317109999999998</v>
      </c>
      <c r="AB10" s="37">
        <v>2.343261</v>
      </c>
      <c r="AC10" s="37">
        <f t="shared" ref="AC10:AC22" si="0">SUM(C10:AB10)</f>
        <v>82.136542000000006</v>
      </c>
    </row>
    <row r="11" spans="1:29" s="2" customFormat="1" x14ac:dyDescent="0.15">
      <c r="A11" s="5"/>
      <c r="B11" s="19" t="s">
        <v>48</v>
      </c>
      <c r="C11" s="37">
        <v>13.758308</v>
      </c>
      <c r="D11" s="37">
        <v>20.825603000000001</v>
      </c>
      <c r="E11" s="37">
        <v>22.696145999999999</v>
      </c>
      <c r="F11" s="37">
        <v>20.088206</v>
      </c>
      <c r="G11" s="37">
        <v>19.288211</v>
      </c>
      <c r="H11" s="37">
        <v>22.935808999999999</v>
      </c>
      <c r="I11" s="37">
        <v>22.592946000000001</v>
      </c>
      <c r="J11" s="37">
        <v>20.147362999999999</v>
      </c>
      <c r="K11" s="37">
        <v>25.020365999999999</v>
      </c>
      <c r="L11" s="37">
        <v>32.652389999999997</v>
      </c>
      <c r="M11" s="37">
        <v>35.967644</v>
      </c>
      <c r="N11" s="37">
        <v>31.722182</v>
      </c>
      <c r="O11" s="37">
        <v>26.859055999999999</v>
      </c>
      <c r="P11" s="37">
        <v>24.165102999999998</v>
      </c>
      <c r="Q11" s="37">
        <v>15.246478</v>
      </c>
      <c r="R11" s="37">
        <v>17.982382000000001</v>
      </c>
      <c r="S11" s="37">
        <v>12.317862</v>
      </c>
      <c r="T11" s="37">
        <v>14.116954</v>
      </c>
      <c r="U11" s="37">
        <v>14.585815</v>
      </c>
      <c r="V11" s="37">
        <v>18.410609000000001</v>
      </c>
      <c r="W11" s="37">
        <v>22.922518</v>
      </c>
      <c r="X11" s="37">
        <v>34.220868000000003</v>
      </c>
      <c r="Y11" s="37">
        <v>35.826367000000012</v>
      </c>
      <c r="Z11" s="37">
        <v>42.429312000000003</v>
      </c>
      <c r="AA11" s="37">
        <v>12.604296</v>
      </c>
      <c r="AB11" s="37">
        <v>10.977205000000001</v>
      </c>
      <c r="AC11" s="37">
        <f t="shared" si="0"/>
        <v>590.35999900000013</v>
      </c>
    </row>
    <row r="12" spans="1:29" s="2" customFormat="1" x14ac:dyDescent="0.15">
      <c r="A12" s="50"/>
      <c r="B12" s="19" t="s">
        <v>17</v>
      </c>
      <c r="C12" s="37">
        <v>95.230540000000005</v>
      </c>
      <c r="D12" s="37">
        <v>117.89244500000001</v>
      </c>
      <c r="E12" s="37">
        <v>128.78827699999999</v>
      </c>
      <c r="F12" s="37">
        <v>127.21484599999998</v>
      </c>
      <c r="G12" s="37">
        <v>103.891013</v>
      </c>
      <c r="H12" s="37">
        <v>115.41817299999997</v>
      </c>
      <c r="I12" s="37">
        <v>91.819811000000001</v>
      </c>
      <c r="J12" s="37">
        <v>85.469231000000008</v>
      </c>
      <c r="K12" s="37">
        <v>56.244966999999995</v>
      </c>
      <c r="L12" s="37">
        <v>67.500554999999991</v>
      </c>
      <c r="M12" s="37">
        <v>86.520452999999989</v>
      </c>
      <c r="N12" s="37">
        <v>92.60988900000001</v>
      </c>
      <c r="O12" s="37">
        <v>113.615092</v>
      </c>
      <c r="P12" s="37">
        <v>126.573015</v>
      </c>
      <c r="Q12" s="37">
        <v>105.23129999999999</v>
      </c>
      <c r="R12" s="37">
        <v>161.54607800000005</v>
      </c>
      <c r="S12" s="37">
        <v>233.578474</v>
      </c>
      <c r="T12" s="37">
        <v>263.03484700000001</v>
      </c>
      <c r="U12" s="37">
        <v>268.43117699999999</v>
      </c>
      <c r="V12" s="37">
        <v>152.40646699999999</v>
      </c>
      <c r="W12" s="37">
        <v>160.34742</v>
      </c>
      <c r="X12" s="37">
        <v>137.79397</v>
      </c>
      <c r="Y12" s="37">
        <v>127.16959900000005</v>
      </c>
      <c r="Z12" s="37">
        <v>133.51759200000001</v>
      </c>
      <c r="AA12" s="37">
        <v>102.88277700000002</v>
      </c>
      <c r="AB12" s="37">
        <v>71.760462000000004</v>
      </c>
      <c r="AC12" s="37">
        <f t="shared" si="0"/>
        <v>3326.4884699999998</v>
      </c>
    </row>
    <row r="13" spans="1:29" s="2" customFormat="1" x14ac:dyDescent="0.15">
      <c r="A13" s="50"/>
      <c r="B13" s="19" t="s">
        <v>18</v>
      </c>
      <c r="C13" s="37">
        <f>SUM(C14:C19)</f>
        <v>26.809867000000001</v>
      </c>
      <c r="D13" s="37">
        <f t="shared" ref="D13:AB13" si="1">SUM(D14:D19)</f>
        <v>31.608143999999999</v>
      </c>
      <c r="E13" s="37">
        <f t="shared" si="1"/>
        <v>34.716144</v>
      </c>
      <c r="F13" s="37">
        <f t="shared" si="1"/>
        <v>35.045860000000005</v>
      </c>
      <c r="G13" s="37">
        <f t="shared" si="1"/>
        <v>28.936160999999998</v>
      </c>
      <c r="H13" s="37">
        <f t="shared" si="1"/>
        <v>38.121185000000004</v>
      </c>
      <c r="I13" s="37">
        <f t="shared" si="1"/>
        <v>27.773896000000004</v>
      </c>
      <c r="J13" s="37">
        <f t="shared" si="1"/>
        <v>31.149545</v>
      </c>
      <c r="K13" s="37">
        <f t="shared" si="1"/>
        <v>18.907073</v>
      </c>
      <c r="L13" s="37">
        <f t="shared" si="1"/>
        <v>25.710816999999999</v>
      </c>
      <c r="M13" s="37">
        <f t="shared" si="1"/>
        <v>29.79767</v>
      </c>
      <c r="N13" s="37">
        <f t="shared" si="1"/>
        <v>31.233958000000001</v>
      </c>
      <c r="O13" s="37">
        <f t="shared" si="1"/>
        <v>35.478544999999997</v>
      </c>
      <c r="P13" s="37">
        <f t="shared" si="1"/>
        <v>41.310291999999997</v>
      </c>
      <c r="Q13" s="37">
        <f t="shared" si="1"/>
        <v>31.355850999999998</v>
      </c>
      <c r="R13" s="37">
        <f t="shared" si="1"/>
        <v>57.517678000000004</v>
      </c>
      <c r="S13" s="37">
        <f t="shared" si="1"/>
        <v>84.981517999999994</v>
      </c>
      <c r="T13" s="37">
        <f t="shared" si="1"/>
        <v>102.722206</v>
      </c>
      <c r="U13" s="37">
        <f t="shared" si="1"/>
        <v>112.58092600000001</v>
      </c>
      <c r="V13" s="37">
        <f t="shared" si="1"/>
        <v>112.36987999999999</v>
      </c>
      <c r="W13" s="37">
        <f t="shared" si="1"/>
        <v>133.47788199999999</v>
      </c>
      <c r="X13" s="37">
        <f t="shared" si="1"/>
        <v>113.16210999999998</v>
      </c>
      <c r="Y13" s="37">
        <f t="shared" si="1"/>
        <v>82.799610000000015</v>
      </c>
      <c r="Z13" s="37">
        <f t="shared" si="1"/>
        <v>93.728692000000009</v>
      </c>
      <c r="AA13" s="37">
        <f t="shared" si="1"/>
        <v>86.921126000000001</v>
      </c>
      <c r="AB13" s="37">
        <f t="shared" si="1"/>
        <v>60.924415000000003</v>
      </c>
      <c r="AC13" s="37">
        <f t="shared" si="0"/>
        <v>1509.1410509999998</v>
      </c>
    </row>
    <row r="14" spans="1:29" s="2" customFormat="1" x14ac:dyDescent="0.15">
      <c r="A14" s="50"/>
      <c r="B14" s="19" t="s">
        <v>19</v>
      </c>
      <c r="C14" s="37">
        <v>6.3058180000000004</v>
      </c>
      <c r="D14" s="37">
        <v>6.2567769999999996</v>
      </c>
      <c r="E14" s="37">
        <v>7.7203379999999999</v>
      </c>
      <c r="F14" s="37">
        <v>8.5728960000000001</v>
      </c>
      <c r="G14" s="37">
        <v>9.7047609999999995</v>
      </c>
      <c r="H14" s="37">
        <v>8.0460349999999998</v>
      </c>
      <c r="I14" s="37">
        <v>8.1121800000000004</v>
      </c>
      <c r="J14" s="37">
        <v>6.5329649999999999</v>
      </c>
      <c r="K14" s="37">
        <v>3.6954069999999999</v>
      </c>
      <c r="L14" s="37">
        <v>6.4576770000000003</v>
      </c>
      <c r="M14" s="37">
        <v>6.1661590000000004</v>
      </c>
      <c r="N14" s="37">
        <v>4.3187790000000001</v>
      </c>
      <c r="O14" s="37">
        <v>5.3532080000000004</v>
      </c>
      <c r="P14" s="37">
        <v>8.5081729999999993</v>
      </c>
      <c r="Q14" s="37">
        <v>7.644946</v>
      </c>
      <c r="R14" s="37">
        <v>9.3107550000000003</v>
      </c>
      <c r="S14" s="37">
        <v>10.560409</v>
      </c>
      <c r="T14" s="37">
        <v>8.4040599999999994</v>
      </c>
      <c r="U14" s="37">
        <v>8.2567660000000007</v>
      </c>
      <c r="V14" s="37">
        <v>7.3296460000000003</v>
      </c>
      <c r="W14" s="37">
        <v>8.3341220000000007</v>
      </c>
      <c r="X14" s="37">
        <v>8.5083789999999997</v>
      </c>
      <c r="Y14" s="37">
        <v>3.398350999999999</v>
      </c>
      <c r="Z14" s="37">
        <v>2.431620000000001</v>
      </c>
      <c r="AA14" s="37">
        <v>1.3323910000000001</v>
      </c>
      <c r="AB14" s="37">
        <v>0.96866700000000006</v>
      </c>
      <c r="AC14" s="37">
        <f t="shared" si="0"/>
        <v>172.23128499999999</v>
      </c>
    </row>
    <row r="15" spans="1:29" s="2" customFormat="1" x14ac:dyDescent="0.15">
      <c r="A15" s="5"/>
      <c r="B15" s="19" t="s">
        <v>20</v>
      </c>
      <c r="C15" s="37">
        <v>6.197247</v>
      </c>
      <c r="D15" s="37">
        <v>6.0584980000000002</v>
      </c>
      <c r="E15" s="37">
        <v>5.7836460000000001</v>
      </c>
      <c r="F15" s="37">
        <v>7.9708629999999996</v>
      </c>
      <c r="G15" s="37">
        <v>5.7275980000000004</v>
      </c>
      <c r="H15" s="37">
        <v>5.6220439999999998</v>
      </c>
      <c r="I15" s="37">
        <v>4.1470120000000001</v>
      </c>
      <c r="J15" s="37">
        <v>3.9569570000000001</v>
      </c>
      <c r="K15" s="37">
        <v>2.790924</v>
      </c>
      <c r="L15" s="37">
        <v>2.5795180000000002</v>
      </c>
      <c r="M15" s="37">
        <v>2.4947460000000001</v>
      </c>
      <c r="N15" s="37">
        <v>2.9467680000000001</v>
      </c>
      <c r="O15" s="37">
        <v>3.306791</v>
      </c>
      <c r="P15" s="37">
        <v>3.0626000000000002</v>
      </c>
      <c r="Q15" s="37">
        <v>2.6864140000000001</v>
      </c>
      <c r="R15" s="37">
        <v>3.271811</v>
      </c>
      <c r="S15" s="37">
        <v>3.9996339999999999</v>
      </c>
      <c r="T15" s="37">
        <v>5.5631180000000002</v>
      </c>
      <c r="U15" s="37">
        <v>6.6985340000000004</v>
      </c>
      <c r="V15" s="37">
        <v>7.7923830000000001</v>
      </c>
      <c r="W15" s="37">
        <v>7.6996549999999999</v>
      </c>
      <c r="X15" s="37">
        <v>6.5490339999999998</v>
      </c>
      <c r="Y15" s="37">
        <v>3.4756839999999998</v>
      </c>
      <c r="Z15" s="37">
        <v>6.0513310000000002</v>
      </c>
      <c r="AA15" s="37">
        <v>3.8453150000000003</v>
      </c>
      <c r="AB15" s="37">
        <v>2.5690710000000001</v>
      </c>
      <c r="AC15" s="37">
        <f t="shared" si="0"/>
        <v>122.84719600000001</v>
      </c>
    </row>
    <row r="16" spans="1:29" s="2" customFormat="1" x14ac:dyDescent="0.15">
      <c r="A16" s="50"/>
      <c r="B16" s="19" t="s">
        <v>1059</v>
      </c>
      <c r="C16" s="37">
        <v>10.758391</v>
      </c>
      <c r="D16" s="37">
        <v>12.986889</v>
      </c>
      <c r="E16" s="37">
        <v>16.193823999999999</v>
      </c>
      <c r="F16" s="37">
        <v>11.120661999999999</v>
      </c>
      <c r="G16" s="37">
        <v>9.9466459999999994</v>
      </c>
      <c r="H16" s="37">
        <v>12.334956999999999</v>
      </c>
      <c r="I16" s="37">
        <v>11.280796</v>
      </c>
      <c r="J16" s="37">
        <v>14.543744</v>
      </c>
      <c r="K16" s="37">
        <v>7.9901369999999998</v>
      </c>
      <c r="L16" s="37">
        <v>11.511678</v>
      </c>
      <c r="M16" s="37">
        <v>11.952332</v>
      </c>
      <c r="N16" s="37">
        <v>13.292244</v>
      </c>
      <c r="O16" s="37">
        <v>13.103332999999999</v>
      </c>
      <c r="P16" s="37">
        <v>20.285095999999999</v>
      </c>
      <c r="Q16" s="37">
        <v>11.130547</v>
      </c>
      <c r="R16" s="37">
        <v>15.653231999999999</v>
      </c>
      <c r="S16" s="37">
        <v>25.633095999999998</v>
      </c>
      <c r="T16" s="37">
        <v>30.414999000000002</v>
      </c>
      <c r="U16" s="37">
        <v>31.853327</v>
      </c>
      <c r="V16" s="37">
        <v>30.433515</v>
      </c>
      <c r="W16" s="37">
        <v>44.635629999999999</v>
      </c>
      <c r="X16" s="37">
        <v>33.660156999999998</v>
      </c>
      <c r="Y16" s="37">
        <v>27.612042000000013</v>
      </c>
      <c r="Z16" s="37">
        <v>29.526343000000011</v>
      </c>
      <c r="AA16" s="37">
        <v>23.774233000000002</v>
      </c>
      <c r="AB16" s="37">
        <v>17.277573</v>
      </c>
      <c r="AC16" s="37">
        <f t="shared" si="0"/>
        <v>498.90542300000004</v>
      </c>
    </row>
    <row r="17" spans="1:29" s="2" customFormat="1" x14ac:dyDescent="0.15">
      <c r="A17" s="50"/>
      <c r="B17" s="19" t="s">
        <v>22</v>
      </c>
      <c r="C17" s="37">
        <v>1.414166</v>
      </c>
      <c r="D17" s="37">
        <v>1.918755</v>
      </c>
      <c r="E17" s="37">
        <v>2.0436860000000001</v>
      </c>
      <c r="F17" s="37">
        <v>1.327895</v>
      </c>
      <c r="G17" s="37">
        <v>1.3861559999999999</v>
      </c>
      <c r="H17" s="37">
        <v>3.2413949999999998</v>
      </c>
      <c r="I17" s="37">
        <v>1.767638</v>
      </c>
      <c r="J17" s="37">
        <v>3.1347849999999999</v>
      </c>
      <c r="K17" s="37">
        <v>2.3679749999999999</v>
      </c>
      <c r="L17" s="37">
        <v>2.411924</v>
      </c>
      <c r="M17" s="37">
        <v>3.7904620000000002</v>
      </c>
      <c r="N17" s="37">
        <v>4.6463960000000002</v>
      </c>
      <c r="O17" s="37">
        <v>5.553058</v>
      </c>
      <c r="P17" s="37">
        <v>4.1850949999999996</v>
      </c>
      <c r="Q17" s="37">
        <v>5.3330279999999997</v>
      </c>
      <c r="R17" s="37">
        <v>14.858917</v>
      </c>
      <c r="S17" s="37">
        <v>8.4398429999999998</v>
      </c>
      <c r="T17" s="37">
        <v>13.445105</v>
      </c>
      <c r="U17" s="37">
        <v>9.7607339999999994</v>
      </c>
      <c r="V17" s="37">
        <v>6.7127460000000001</v>
      </c>
      <c r="W17" s="37">
        <v>6.5321670000000003</v>
      </c>
      <c r="X17" s="37">
        <v>7.3402240000000001</v>
      </c>
      <c r="Y17" s="37">
        <v>2.1998909999999996</v>
      </c>
      <c r="Z17" s="37">
        <v>4.6032029999999997</v>
      </c>
      <c r="AA17" s="37">
        <v>0.920018</v>
      </c>
      <c r="AB17" s="37">
        <v>0.742174</v>
      </c>
      <c r="AC17" s="37">
        <f t="shared" si="0"/>
        <v>120.07743599999998</v>
      </c>
    </row>
    <row r="18" spans="1:29" s="2" customFormat="1" x14ac:dyDescent="0.15">
      <c r="A18" s="50"/>
      <c r="B18" s="19" t="s">
        <v>1058</v>
      </c>
      <c r="C18" s="37">
        <v>0.52832199999999996</v>
      </c>
      <c r="D18" s="37">
        <v>0.76335500000000001</v>
      </c>
      <c r="E18" s="37">
        <v>0.73052099999999998</v>
      </c>
      <c r="F18" s="37">
        <v>0.53146800000000005</v>
      </c>
      <c r="G18" s="37">
        <v>1.09029</v>
      </c>
      <c r="H18" s="37">
        <v>8.1455179999999991</v>
      </c>
      <c r="I18" s="37">
        <v>0.661327</v>
      </c>
      <c r="J18" s="37">
        <v>1.663235</v>
      </c>
      <c r="K18" s="37">
        <v>1.0680700000000001</v>
      </c>
      <c r="L18" s="37">
        <v>1.7490410000000001</v>
      </c>
      <c r="M18" s="37">
        <v>4.9618359999999999</v>
      </c>
      <c r="N18" s="37">
        <v>5.0987289999999996</v>
      </c>
      <c r="O18" s="37">
        <v>6.23888</v>
      </c>
      <c r="P18" s="37">
        <v>4.2897790000000002</v>
      </c>
      <c r="Q18" s="37">
        <v>3.5665079999999998</v>
      </c>
      <c r="R18" s="37">
        <v>10.164865000000001</v>
      </c>
      <c r="S18" s="37">
        <v>35.681888000000001</v>
      </c>
      <c r="T18" s="37">
        <v>43.944091</v>
      </c>
      <c r="U18" s="37">
        <v>50.174334999999999</v>
      </c>
      <c r="V18" s="37">
        <v>59.444113999999999</v>
      </c>
      <c r="W18" s="37">
        <v>64.600842</v>
      </c>
      <c r="X18" s="37">
        <v>55.321635000000001</v>
      </c>
      <c r="Y18" s="37">
        <v>45.694797000000001</v>
      </c>
      <c r="Z18" s="37">
        <v>50.855754000000005</v>
      </c>
      <c r="AA18" s="37">
        <v>57.021720000000002</v>
      </c>
      <c r="AB18" s="37">
        <v>39.366930000000004</v>
      </c>
      <c r="AC18" s="37">
        <f t="shared" si="0"/>
        <v>553.35784999999998</v>
      </c>
    </row>
    <row r="19" spans="1:29" s="2" customFormat="1" x14ac:dyDescent="0.15">
      <c r="A19" s="5"/>
      <c r="B19" s="19" t="s">
        <v>24</v>
      </c>
      <c r="C19" s="37">
        <v>1.605923</v>
      </c>
      <c r="D19" s="37">
        <v>3.6238700000000001</v>
      </c>
      <c r="E19" s="37">
        <v>2.244129</v>
      </c>
      <c r="F19" s="37">
        <v>5.5220760000000002</v>
      </c>
      <c r="G19" s="37">
        <v>1.0807100000000001</v>
      </c>
      <c r="H19" s="37">
        <v>0.731236</v>
      </c>
      <c r="I19" s="37">
        <v>1.804943</v>
      </c>
      <c r="J19" s="37">
        <v>1.3178589999999999</v>
      </c>
      <c r="K19" s="37">
        <v>0.99456</v>
      </c>
      <c r="L19" s="37">
        <v>1.0009790000000001</v>
      </c>
      <c r="M19" s="37">
        <v>0.43213499999999999</v>
      </c>
      <c r="N19" s="37">
        <v>0.93104200000000004</v>
      </c>
      <c r="O19" s="37">
        <v>1.9232750000000001</v>
      </c>
      <c r="P19" s="37">
        <v>0.979549</v>
      </c>
      <c r="Q19" s="37">
        <v>0.99440799999999996</v>
      </c>
      <c r="R19" s="37">
        <v>4.2580980000000004</v>
      </c>
      <c r="S19" s="37">
        <v>0.66664800000000002</v>
      </c>
      <c r="T19" s="37">
        <v>0.95083300000000004</v>
      </c>
      <c r="U19" s="37">
        <v>5.8372299999999999</v>
      </c>
      <c r="V19" s="37">
        <v>0.65747599999999995</v>
      </c>
      <c r="W19" s="37">
        <v>1.6754659999999999</v>
      </c>
      <c r="X19" s="37">
        <v>1.782681</v>
      </c>
      <c r="Y19" s="37">
        <v>0.41884500000000002</v>
      </c>
      <c r="Z19" s="37">
        <v>0.26044099999999998</v>
      </c>
      <c r="AA19" s="37">
        <v>2.7449000000000001E-2</v>
      </c>
      <c r="AB19" s="37">
        <v>0</v>
      </c>
      <c r="AC19" s="37">
        <f t="shared" si="0"/>
        <v>41.72186099999999</v>
      </c>
    </row>
    <row r="20" spans="1:29" s="2" customFormat="1" x14ac:dyDescent="0.15">
      <c r="A20" s="50"/>
      <c r="B20" s="19" t="s">
        <v>25</v>
      </c>
      <c r="C20" s="21">
        <f>SUM(C9:C12)</f>
        <v>524.17035599999997</v>
      </c>
      <c r="D20" s="21">
        <f t="shared" ref="D20:AB20" si="2">SUM(D9:D12)</f>
        <v>654.900351</v>
      </c>
      <c r="E20" s="21">
        <f t="shared" si="2"/>
        <v>883.68104300000005</v>
      </c>
      <c r="F20" s="21">
        <f t="shared" si="2"/>
        <v>816.77851999999996</v>
      </c>
      <c r="G20" s="21">
        <f t="shared" si="2"/>
        <v>884.52413000000013</v>
      </c>
      <c r="H20" s="21">
        <f t="shared" si="2"/>
        <v>1068.2992279999999</v>
      </c>
      <c r="I20" s="21">
        <f t="shared" si="2"/>
        <v>790.06843599999991</v>
      </c>
      <c r="J20" s="21">
        <f t="shared" si="2"/>
        <v>833.85875800000008</v>
      </c>
      <c r="K20" s="21">
        <f t="shared" si="2"/>
        <v>804.42483000000004</v>
      </c>
      <c r="L20" s="21">
        <f t="shared" si="2"/>
        <v>722.90383499999996</v>
      </c>
      <c r="M20" s="21">
        <f t="shared" si="2"/>
        <v>791.25993599999993</v>
      </c>
      <c r="N20" s="21">
        <f t="shared" si="2"/>
        <v>754.25401299999999</v>
      </c>
      <c r="O20" s="21">
        <f t="shared" si="2"/>
        <v>796.89644700000008</v>
      </c>
      <c r="P20" s="21">
        <f t="shared" si="2"/>
        <v>658.87429900000006</v>
      </c>
      <c r="Q20" s="21">
        <f t="shared" si="2"/>
        <v>536.81026500000007</v>
      </c>
      <c r="R20" s="21">
        <f t="shared" si="2"/>
        <v>642.4932500000001</v>
      </c>
      <c r="S20" s="21">
        <f t="shared" si="2"/>
        <v>758.75702100000001</v>
      </c>
      <c r="T20" s="21">
        <f t="shared" si="2"/>
        <v>912.01276099999995</v>
      </c>
      <c r="U20" s="21">
        <f t="shared" si="2"/>
        <v>972.21584800000005</v>
      </c>
      <c r="V20" s="21">
        <f t="shared" si="2"/>
        <v>921.52588300000002</v>
      </c>
      <c r="W20" s="21">
        <f t="shared" si="2"/>
        <v>900.71832299999983</v>
      </c>
      <c r="X20" s="21">
        <f t="shared" si="2"/>
        <v>908.40829400000007</v>
      </c>
      <c r="Y20" s="21">
        <f t="shared" si="2"/>
        <v>861.57198399999982</v>
      </c>
      <c r="Z20" s="21">
        <f t="shared" si="2"/>
        <v>936.50545300000033</v>
      </c>
      <c r="AA20" s="21">
        <f t="shared" si="2"/>
        <v>818.25339000000019</v>
      </c>
      <c r="AB20" s="21">
        <f t="shared" si="2"/>
        <v>765.70597699999996</v>
      </c>
      <c r="AC20" s="37">
        <f t="shared" si="0"/>
        <v>20919.872631000002</v>
      </c>
    </row>
    <row r="21" spans="1:29" s="2" customFormat="1" x14ac:dyDescent="0.15">
      <c r="A21" s="50"/>
      <c r="B21" s="19" t="s">
        <v>26</v>
      </c>
      <c r="C21" s="21">
        <f>C22-C20</f>
        <v>73.145970000000034</v>
      </c>
      <c r="D21" s="21">
        <f t="shared" ref="D21:AB21" si="3">D22-D20</f>
        <v>88.090677000000028</v>
      </c>
      <c r="E21" s="21">
        <f t="shared" si="3"/>
        <v>80.53801999999996</v>
      </c>
      <c r="F21" s="21">
        <f t="shared" si="3"/>
        <v>56.743516</v>
      </c>
      <c r="G21" s="21">
        <f t="shared" si="3"/>
        <v>103.60844699999984</v>
      </c>
      <c r="H21" s="21">
        <f t="shared" si="3"/>
        <v>144.55414500000006</v>
      </c>
      <c r="I21" s="21">
        <f t="shared" si="3"/>
        <v>125.10413500000004</v>
      </c>
      <c r="J21" s="21">
        <f t="shared" si="3"/>
        <v>74.718516999999906</v>
      </c>
      <c r="K21" s="21">
        <f t="shared" si="3"/>
        <v>38.615522999999939</v>
      </c>
      <c r="L21" s="21">
        <f t="shared" si="3"/>
        <v>49.931218000000058</v>
      </c>
      <c r="M21" s="21">
        <f t="shared" si="3"/>
        <v>45.489685000000122</v>
      </c>
      <c r="N21" s="21">
        <f t="shared" si="3"/>
        <v>45.726402000000007</v>
      </c>
      <c r="O21" s="21">
        <f t="shared" si="3"/>
        <v>42.641485999999873</v>
      </c>
      <c r="P21" s="21">
        <f t="shared" si="3"/>
        <v>44.636695999999915</v>
      </c>
      <c r="Q21" s="21">
        <f t="shared" si="3"/>
        <v>34.202667999999903</v>
      </c>
      <c r="R21" s="21">
        <f t="shared" si="3"/>
        <v>40.319909999999936</v>
      </c>
      <c r="S21" s="21">
        <f t="shared" si="3"/>
        <v>46.91357800000003</v>
      </c>
      <c r="T21" s="21">
        <f t="shared" si="3"/>
        <v>50.711797000000047</v>
      </c>
      <c r="U21" s="21">
        <f t="shared" si="3"/>
        <v>46.171469000000002</v>
      </c>
      <c r="V21" s="21">
        <f t="shared" si="3"/>
        <v>137.924397</v>
      </c>
      <c r="W21" s="21">
        <f t="shared" si="3"/>
        <v>141.04223200000024</v>
      </c>
      <c r="X21" s="21">
        <f t="shared" si="3"/>
        <v>113.97388599999988</v>
      </c>
      <c r="Y21" s="21">
        <f t="shared" si="3"/>
        <v>12.518554000000336</v>
      </c>
      <c r="Z21" s="21">
        <f t="shared" si="3"/>
        <v>17.144367999999531</v>
      </c>
      <c r="AA21" s="21">
        <f t="shared" si="3"/>
        <v>1.1238580000002685</v>
      </c>
      <c r="AB21" s="21">
        <f t="shared" si="3"/>
        <v>1.0353549999998677</v>
      </c>
      <c r="AC21" s="37">
        <f t="shared" si="0"/>
        <v>1656.6265089999997</v>
      </c>
    </row>
    <row r="22" spans="1:29" s="2" customFormat="1" x14ac:dyDescent="0.15">
      <c r="A22" s="50"/>
      <c r="B22" s="19" t="s">
        <v>7</v>
      </c>
      <c r="C22" s="21">
        <v>597.316326</v>
      </c>
      <c r="D22" s="21">
        <v>742.99102800000003</v>
      </c>
      <c r="E22" s="21">
        <v>964.21906300000001</v>
      </c>
      <c r="F22" s="21">
        <v>873.52203599999996</v>
      </c>
      <c r="G22" s="21">
        <v>988.13257699999997</v>
      </c>
      <c r="H22" s="21">
        <v>1212.8533729999999</v>
      </c>
      <c r="I22" s="21">
        <v>915.17257099999995</v>
      </c>
      <c r="J22" s="21">
        <v>908.57727499999999</v>
      </c>
      <c r="K22" s="21">
        <v>843.04035299999998</v>
      </c>
      <c r="L22" s="21">
        <v>772.83505300000002</v>
      </c>
      <c r="M22" s="21">
        <v>836.74962100000005</v>
      </c>
      <c r="N22" s="21">
        <v>799.98041499999999</v>
      </c>
      <c r="O22" s="22">
        <v>839.53793299999995</v>
      </c>
      <c r="P22" s="22">
        <v>703.51099499999998</v>
      </c>
      <c r="Q22" s="22">
        <v>571.01293299999998</v>
      </c>
      <c r="R22" s="22">
        <v>682.81316000000004</v>
      </c>
      <c r="S22" s="22">
        <v>805.67059900000004</v>
      </c>
      <c r="T22" s="22">
        <v>962.724558</v>
      </c>
      <c r="U22" s="22">
        <v>1018.3873170000001</v>
      </c>
      <c r="V22" s="22">
        <v>1059.45028</v>
      </c>
      <c r="W22" s="22">
        <v>1041.7605550000001</v>
      </c>
      <c r="X22" s="22">
        <v>1022.3821799999999</v>
      </c>
      <c r="Y22" s="37">
        <v>874.09053800000015</v>
      </c>
      <c r="Z22" s="37">
        <v>953.64982099999986</v>
      </c>
      <c r="AA22" s="37">
        <v>819.37724800000046</v>
      </c>
      <c r="AB22" s="37">
        <v>766.74133199999983</v>
      </c>
      <c r="AC22" s="37">
        <f t="shared" si="0"/>
        <v>22576.499140000004</v>
      </c>
    </row>
    <row r="23" spans="1:29" s="2" customFormat="1" x14ac:dyDescent="0.1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9" s="2" customFormat="1" x14ac:dyDescent="0.15">
      <c r="A26" s="50"/>
      <c r="B26" s="19" t="s">
        <v>14</v>
      </c>
      <c r="C26" s="23">
        <f>C9/C$22*100</f>
        <v>69.507811845745536</v>
      </c>
      <c r="D26" s="23">
        <f t="shared" ref="D26:X36" si="4">D9/D$22*100</f>
        <v>69.473344972881677</v>
      </c>
      <c r="E26" s="23">
        <f t="shared" si="4"/>
        <v>75.936750070248308</v>
      </c>
      <c r="F26" s="23">
        <f t="shared" si="4"/>
        <v>76.640756662033425</v>
      </c>
      <c r="G26" s="23">
        <f t="shared" si="4"/>
        <v>77.045244203096459</v>
      </c>
      <c r="H26" s="23">
        <f t="shared" si="4"/>
        <v>76.655678806443831</v>
      </c>
      <c r="I26" s="23">
        <f t="shared" si="4"/>
        <v>73.789721239361754</v>
      </c>
      <c r="J26" s="23">
        <f t="shared" si="4"/>
        <v>80.098618469188537</v>
      </c>
      <c r="K26" s="23">
        <f t="shared" si="4"/>
        <v>85.736564735946871</v>
      </c>
      <c r="L26" s="23">
        <f t="shared" si="4"/>
        <v>80.541620567513263</v>
      </c>
      <c r="M26" s="23">
        <f t="shared" si="4"/>
        <v>79.887416286024234</v>
      </c>
      <c r="N26" s="23">
        <f t="shared" si="4"/>
        <v>78.672573252933958</v>
      </c>
      <c r="O26" s="23">
        <f t="shared" si="4"/>
        <v>78.058757113956418</v>
      </c>
      <c r="P26" s="23">
        <f t="shared" si="4"/>
        <v>72.136291345382602</v>
      </c>
      <c r="Q26" s="23">
        <f t="shared" si="4"/>
        <v>72.573741863041136</v>
      </c>
      <c r="R26" s="23">
        <f t="shared" si="4"/>
        <v>67.573683114133303</v>
      </c>
      <c r="S26" s="23">
        <f t="shared" si="4"/>
        <v>63.375281614316414</v>
      </c>
      <c r="T26" s="23">
        <f t="shared" si="4"/>
        <v>64.969548849921409</v>
      </c>
      <c r="U26" s="23">
        <f t="shared" si="4"/>
        <v>66.34861851878307</v>
      </c>
      <c r="V26" s="23">
        <f t="shared" si="4"/>
        <v>69.645107083269636</v>
      </c>
      <c r="W26" s="23">
        <f t="shared" si="4"/>
        <v>67.711489901822958</v>
      </c>
      <c r="X26" s="23">
        <f t="shared" si="4"/>
        <v>70.871944481661458</v>
      </c>
      <c r="Y26" s="23">
        <f t="shared" ref="Y26:AC26" si="5">Y9/Y$22*100</f>
        <v>79.484004550567462</v>
      </c>
      <c r="Z26" s="23">
        <f t="shared" si="5"/>
        <v>79.206791881734162</v>
      </c>
      <c r="AA26" s="23">
        <f t="shared" si="5"/>
        <v>85.642432434247894</v>
      </c>
      <c r="AB26" s="23">
        <f t="shared" si="5"/>
        <v>88.768535175302134</v>
      </c>
      <c r="AC26" s="23">
        <f t="shared" si="5"/>
        <v>74.949120831672033</v>
      </c>
    </row>
    <row r="27" spans="1:29" s="2" customFormat="1" x14ac:dyDescent="0.15">
      <c r="A27" s="50"/>
      <c r="B27" s="19" t="s">
        <v>1029</v>
      </c>
      <c r="C27" s="23">
        <f t="shared" ref="C27:R39" si="6">C10/C$22*100</f>
        <v>0</v>
      </c>
      <c r="D27" s="23">
        <f t="shared" si="6"/>
        <v>2.1305775444706987E-4</v>
      </c>
      <c r="E27" s="23">
        <f t="shared" si="6"/>
        <v>0</v>
      </c>
      <c r="F27" s="23">
        <f t="shared" si="6"/>
        <v>1.7973215732361905E-4</v>
      </c>
      <c r="G27" s="23">
        <f t="shared" si="6"/>
        <v>3.6178343708224898E-3</v>
      </c>
      <c r="H27" s="23">
        <f t="shared" si="6"/>
        <v>1.8490281265021474E-2</v>
      </c>
      <c r="I27" s="23">
        <f t="shared" si="6"/>
        <v>3.8505306121111887E-2</v>
      </c>
      <c r="J27" s="23">
        <f t="shared" si="6"/>
        <v>5.3305207308866488E-2</v>
      </c>
      <c r="K27" s="23">
        <f t="shared" si="6"/>
        <v>4.3373843102383507E-2</v>
      </c>
      <c r="L27" s="23">
        <f t="shared" si="6"/>
        <v>3.8431745408939164E-2</v>
      </c>
      <c r="M27" s="23">
        <f t="shared" si="6"/>
        <v>3.7548388683405209E-2</v>
      </c>
      <c r="N27" s="23">
        <f t="shared" si="6"/>
        <v>6.9597203826546189E-2</v>
      </c>
      <c r="O27" s="23">
        <f t="shared" si="6"/>
        <v>0.12976459516332539</v>
      </c>
      <c r="P27" s="23">
        <f t="shared" si="6"/>
        <v>9.231412225476307E-2</v>
      </c>
      <c r="Q27" s="23">
        <f t="shared" si="6"/>
        <v>0.33747659442242445</v>
      </c>
      <c r="R27" s="23">
        <f t="shared" si="6"/>
        <v>0.22887505565944277</v>
      </c>
      <c r="S27" s="23">
        <f t="shared" si="4"/>
        <v>0.28109180139016099</v>
      </c>
      <c r="T27" s="23">
        <f t="shared" si="4"/>
        <v>0.97464616665569703</v>
      </c>
      <c r="U27" s="23">
        <f t="shared" si="4"/>
        <v>1.3268959436579468</v>
      </c>
      <c r="V27" s="23">
        <f t="shared" si="4"/>
        <v>1.2132258816336341</v>
      </c>
      <c r="W27" s="23">
        <f t="shared" si="4"/>
        <v>1.157347717009692</v>
      </c>
      <c r="X27" s="23">
        <f t="shared" ref="X27:AC39" si="7">X10/X$22*100</f>
        <v>1.1552749285986188</v>
      </c>
      <c r="Y27" s="23">
        <f t="shared" si="7"/>
        <v>0.43632265013718741</v>
      </c>
      <c r="Z27" s="23">
        <f t="shared" si="7"/>
        <v>0.54560068962672192</v>
      </c>
      <c r="AA27" s="23">
        <f t="shared" si="7"/>
        <v>0.12591404051287486</v>
      </c>
      <c r="AB27" s="23">
        <f t="shared" si="7"/>
        <v>0.30561297561561485</v>
      </c>
      <c r="AC27" s="23">
        <f t="shared" si="7"/>
        <v>0.36381434291765041</v>
      </c>
    </row>
    <row r="28" spans="1:29" s="2" customFormat="1" x14ac:dyDescent="0.15">
      <c r="A28" s="5"/>
      <c r="B28" s="19" t="s">
        <v>48</v>
      </c>
      <c r="C28" s="23">
        <f t="shared" si="6"/>
        <v>2.3033537509570765</v>
      </c>
      <c r="D28" s="23">
        <f t="shared" si="4"/>
        <v>2.8029413835667474</v>
      </c>
      <c r="E28" s="23">
        <f t="shared" si="4"/>
        <v>2.3538370968714193</v>
      </c>
      <c r="F28" s="23">
        <f t="shared" si="4"/>
        <v>2.299679363784247</v>
      </c>
      <c r="G28" s="23">
        <f t="shared" si="4"/>
        <v>1.9519861452761313</v>
      </c>
      <c r="H28" s="23">
        <f t="shared" si="4"/>
        <v>1.8910619791795722</v>
      </c>
      <c r="I28" s="23">
        <f t="shared" si="4"/>
        <v>2.4687088223495284</v>
      </c>
      <c r="J28" s="23">
        <f t="shared" si="4"/>
        <v>2.2174627909332201</v>
      </c>
      <c r="K28" s="23">
        <f t="shared" si="4"/>
        <v>2.967872879508533</v>
      </c>
      <c r="L28" s="23">
        <f t="shared" si="4"/>
        <v>4.2250141053061157</v>
      </c>
      <c r="M28" s="23">
        <f t="shared" si="4"/>
        <v>4.2984954038001284</v>
      </c>
      <c r="N28" s="23">
        <f t="shared" si="4"/>
        <v>3.9653698272100821</v>
      </c>
      <c r="O28" s="23">
        <f t="shared" si="4"/>
        <v>3.1992665184313958</v>
      </c>
      <c r="P28" s="23">
        <f t="shared" si="4"/>
        <v>3.4349289736402771</v>
      </c>
      <c r="Q28" s="23">
        <f t="shared" si="4"/>
        <v>2.6700757756742437</v>
      </c>
      <c r="R28" s="23">
        <f t="shared" si="4"/>
        <v>2.6335728502948008</v>
      </c>
      <c r="S28" s="23">
        <f t="shared" si="4"/>
        <v>1.528895557972322</v>
      </c>
      <c r="T28" s="23">
        <f t="shared" si="4"/>
        <v>1.4663544087134421</v>
      </c>
      <c r="U28" s="23">
        <f t="shared" si="4"/>
        <v>1.4322463326593058</v>
      </c>
      <c r="V28" s="23">
        <f t="shared" si="4"/>
        <v>1.7377511099435454</v>
      </c>
      <c r="W28" s="23">
        <f t="shared" si="4"/>
        <v>2.2003634030854622</v>
      </c>
      <c r="X28" s="23">
        <f t="shared" si="7"/>
        <v>3.3471698421034688</v>
      </c>
      <c r="Y28" s="23">
        <f t="shared" si="7"/>
        <v>4.0987020728967103</v>
      </c>
      <c r="Z28" s="23">
        <f t="shared" si="7"/>
        <v>4.4491501037045769</v>
      </c>
      <c r="AA28" s="23">
        <f t="shared" si="7"/>
        <v>1.5382775187821658</v>
      </c>
      <c r="AB28" s="23">
        <f t="shared" si="7"/>
        <v>1.4316699181152275</v>
      </c>
      <c r="AC28" s="23">
        <f t="shared" si="7"/>
        <v>2.6149315504547266</v>
      </c>
    </row>
    <row r="29" spans="1:29" s="2" customFormat="1" x14ac:dyDescent="0.15">
      <c r="A29" s="50"/>
      <c r="B29" s="19" t="s">
        <v>17</v>
      </c>
      <c r="C29" s="23">
        <f t="shared" si="6"/>
        <v>15.943066655773947</v>
      </c>
      <c r="D29" s="23">
        <f t="shared" si="4"/>
        <v>15.867277067577188</v>
      </c>
      <c r="E29" s="23">
        <f t="shared" si="4"/>
        <v>13.356744534721981</v>
      </c>
      <c r="F29" s="23">
        <f t="shared" si="4"/>
        <v>14.563438672084054</v>
      </c>
      <c r="G29" s="23">
        <f t="shared" si="4"/>
        <v>10.513873888807129</v>
      </c>
      <c r="H29" s="23">
        <f t="shared" si="4"/>
        <v>9.5162511453888641</v>
      </c>
      <c r="I29" s="23">
        <f t="shared" si="4"/>
        <v>10.033059764856086</v>
      </c>
      <c r="J29" s="23">
        <f t="shared" si="4"/>
        <v>9.4069303021033637</v>
      </c>
      <c r="K29" s="23">
        <f t="shared" si="4"/>
        <v>6.6716814681348948</v>
      </c>
      <c r="L29" s="23">
        <f t="shared" si="4"/>
        <v>8.7341476991727482</v>
      </c>
      <c r="M29" s="23">
        <f t="shared" si="4"/>
        <v>10.340064796993794</v>
      </c>
      <c r="N29" s="23">
        <f t="shared" si="4"/>
        <v>11.576519532668812</v>
      </c>
      <c r="O29" s="23">
        <f t="shared" si="4"/>
        <v>13.533050447644277</v>
      </c>
      <c r="P29" s="23">
        <f t="shared" si="4"/>
        <v>17.991618595811712</v>
      </c>
      <c r="Q29" s="23">
        <f t="shared" si="4"/>
        <v>18.428882065268386</v>
      </c>
      <c r="R29" s="23">
        <f t="shared" si="4"/>
        <v>23.658899310025021</v>
      </c>
      <c r="S29" s="23">
        <f t="shared" si="4"/>
        <v>28.991808102457519</v>
      </c>
      <c r="T29" s="23">
        <f t="shared" si="4"/>
        <v>27.32192139633775</v>
      </c>
      <c r="U29" s="23">
        <f t="shared" si="4"/>
        <v>26.358456406424391</v>
      </c>
      <c r="V29" s="23">
        <f t="shared" si="4"/>
        <v>14.385428922629572</v>
      </c>
      <c r="W29" s="23">
        <f t="shared" si="4"/>
        <v>15.39196499909713</v>
      </c>
      <c r="X29" s="23">
        <f t="shared" si="7"/>
        <v>13.477735889332502</v>
      </c>
      <c r="Y29" s="23">
        <f t="shared" si="7"/>
        <v>14.548790253578975</v>
      </c>
      <c r="Z29" s="23">
        <f t="shared" si="7"/>
        <v>14.000693866852835</v>
      </c>
      <c r="AA29" s="23">
        <f t="shared" si="7"/>
        <v>12.556215986119248</v>
      </c>
      <c r="AB29" s="23">
        <f t="shared" si="7"/>
        <v>9.3591487774393283</v>
      </c>
      <c r="AC29" s="23">
        <f t="shared" si="7"/>
        <v>14.734297152857859</v>
      </c>
    </row>
    <row r="30" spans="1:29" s="2" customFormat="1" x14ac:dyDescent="0.15">
      <c r="A30" s="50"/>
      <c r="B30" s="19" t="s">
        <v>18</v>
      </c>
      <c r="C30" s="23">
        <f t="shared" si="6"/>
        <v>4.4883867781641715</v>
      </c>
      <c r="D30" s="23">
        <f t="shared" si="4"/>
        <v>4.2541757314463826</v>
      </c>
      <c r="E30" s="23">
        <f t="shared" si="4"/>
        <v>3.6004415730992454</v>
      </c>
      <c r="F30" s="23">
        <f t="shared" si="4"/>
        <v>4.0120178490837759</v>
      </c>
      <c r="G30" s="23">
        <f t="shared" si="4"/>
        <v>2.9283682851395354</v>
      </c>
      <c r="H30" s="23">
        <f t="shared" si="4"/>
        <v>3.1430992277085421</v>
      </c>
      <c r="I30" s="23">
        <f t="shared" si="4"/>
        <v>3.0348260951103185</v>
      </c>
      <c r="J30" s="23">
        <f t="shared" si="4"/>
        <v>3.4283869800727738</v>
      </c>
      <c r="K30" s="23">
        <f t="shared" si="4"/>
        <v>2.2427245543725474</v>
      </c>
      <c r="L30" s="23">
        <f t="shared" si="4"/>
        <v>3.3268181742268874</v>
      </c>
      <c r="M30" s="23">
        <f t="shared" si="4"/>
        <v>3.5611214217687701</v>
      </c>
      <c r="N30" s="23">
        <f t="shared" si="4"/>
        <v>3.9043403331317803</v>
      </c>
      <c r="O30" s="23">
        <f t="shared" si="4"/>
        <v>4.2259609251033092</v>
      </c>
      <c r="P30" s="23">
        <f t="shared" si="4"/>
        <v>5.8720179632729126</v>
      </c>
      <c r="Q30" s="23">
        <f t="shared" si="4"/>
        <v>5.4912680935722342</v>
      </c>
      <c r="R30" s="23">
        <f t="shared" si="4"/>
        <v>8.4236334870874501</v>
      </c>
      <c r="S30" s="23">
        <f t="shared" si="4"/>
        <v>10.547923444827108</v>
      </c>
      <c r="T30" s="23">
        <f t="shared" si="4"/>
        <v>10.669947613406574</v>
      </c>
      <c r="U30" s="23">
        <f t="shared" si="4"/>
        <v>11.054824045889015</v>
      </c>
      <c r="V30" s="23">
        <f t="shared" si="4"/>
        <v>10.60643261144827</v>
      </c>
      <c r="W30" s="23">
        <f t="shared" si="4"/>
        <v>12.812721825506246</v>
      </c>
      <c r="X30" s="23">
        <f t="shared" si="7"/>
        <v>11.068474413354895</v>
      </c>
      <c r="Y30" s="23">
        <f t="shared" si="7"/>
        <v>9.4726583117411565</v>
      </c>
      <c r="Z30" s="23">
        <f t="shared" si="7"/>
        <v>9.8284181400795347</v>
      </c>
      <c r="AA30" s="23">
        <f t="shared" si="7"/>
        <v>10.608193748626023</v>
      </c>
      <c r="AB30" s="23">
        <f t="shared" si="7"/>
        <v>7.9458889794139882</v>
      </c>
      <c r="AC30" s="23">
        <f t="shared" si="7"/>
        <v>6.6845662901125937</v>
      </c>
    </row>
    <row r="31" spans="1:29" s="2" customFormat="1" x14ac:dyDescent="0.15">
      <c r="A31" s="50"/>
      <c r="B31" s="19" t="s">
        <v>19</v>
      </c>
      <c r="C31" s="23">
        <f t="shared" si="6"/>
        <v>1.0556915532893036</v>
      </c>
      <c r="D31" s="23">
        <f t="shared" si="4"/>
        <v>0.84210666942266221</v>
      </c>
      <c r="E31" s="23">
        <f t="shared" si="4"/>
        <v>0.80068298753392297</v>
      </c>
      <c r="F31" s="23">
        <f t="shared" si="4"/>
        <v>0.98141725642740396</v>
      </c>
      <c r="G31" s="23">
        <f t="shared" si="4"/>
        <v>0.98213146959125097</v>
      </c>
      <c r="H31" s="23">
        <f t="shared" si="4"/>
        <v>0.66339717389729358</v>
      </c>
      <c r="I31" s="23">
        <f t="shared" si="4"/>
        <v>0.88640987034127372</v>
      </c>
      <c r="J31" s="23">
        <f t="shared" si="4"/>
        <v>0.71903240150927172</v>
      </c>
      <c r="K31" s="23">
        <f t="shared" si="4"/>
        <v>0.43834283695314402</v>
      </c>
      <c r="L31" s="23">
        <f t="shared" si="4"/>
        <v>0.83558282908267634</v>
      </c>
      <c r="M31" s="23">
        <f t="shared" si="4"/>
        <v>0.7369180511406529</v>
      </c>
      <c r="N31" s="23">
        <f t="shared" si="4"/>
        <v>0.53986059146210474</v>
      </c>
      <c r="O31" s="23">
        <f t="shared" si="4"/>
        <v>0.63763741810579999</v>
      </c>
      <c r="P31" s="23">
        <f t="shared" si="4"/>
        <v>1.209387352929715</v>
      </c>
      <c r="Q31" s="23">
        <f t="shared" si="4"/>
        <v>1.3388393779165069</v>
      </c>
      <c r="R31" s="23">
        <f t="shared" si="4"/>
        <v>1.3635875149213585</v>
      </c>
      <c r="S31" s="23">
        <f t="shared" si="4"/>
        <v>1.3107601311389048</v>
      </c>
      <c r="T31" s="23">
        <f t="shared" si="4"/>
        <v>0.87294542661910568</v>
      </c>
      <c r="U31" s="23">
        <f t="shared" si="4"/>
        <v>0.81076873819708029</v>
      </c>
      <c r="V31" s="23">
        <f t="shared" si="4"/>
        <v>0.69183482588725165</v>
      </c>
      <c r="W31" s="23">
        <f t="shared" si="4"/>
        <v>0.80000360543503213</v>
      </c>
      <c r="X31" s="23">
        <f t="shared" si="7"/>
        <v>0.83221119914277075</v>
      </c>
      <c r="Y31" s="23">
        <f t="shared" si="7"/>
        <v>0.38878707093383486</v>
      </c>
      <c r="Z31" s="23">
        <f t="shared" si="7"/>
        <v>0.25498038655847466</v>
      </c>
      <c r="AA31" s="23">
        <f t="shared" si="7"/>
        <v>0.16261020223007208</v>
      </c>
      <c r="AB31" s="23">
        <f t="shared" si="7"/>
        <v>0.12633556579939273</v>
      </c>
      <c r="AC31" s="23">
        <f t="shared" si="7"/>
        <v>0.76287861962995185</v>
      </c>
    </row>
    <row r="32" spans="1:29" s="2" customFormat="1" x14ac:dyDescent="0.15">
      <c r="A32" s="5"/>
      <c r="B32" s="19" t="s">
        <v>20</v>
      </c>
      <c r="C32" s="23">
        <f t="shared" si="6"/>
        <v>1.0375150871064589</v>
      </c>
      <c r="D32" s="23">
        <f t="shared" si="4"/>
        <v>0.81542007530136695</v>
      </c>
      <c r="E32" s="23">
        <f t="shared" si="4"/>
        <v>0.59982697106248772</v>
      </c>
      <c r="F32" s="23">
        <f t="shared" si="4"/>
        <v>0.91249707179682416</v>
      </c>
      <c r="G32" s="23">
        <f t="shared" si="4"/>
        <v>0.57963861665093153</v>
      </c>
      <c r="H32" s="23">
        <f t="shared" si="4"/>
        <v>0.46353863749365193</v>
      </c>
      <c r="I32" s="23">
        <f t="shared" si="4"/>
        <v>0.45313989201715271</v>
      </c>
      <c r="J32" s="23">
        <f t="shared" si="4"/>
        <v>0.43551133281426169</v>
      </c>
      <c r="K32" s="23">
        <f t="shared" si="4"/>
        <v>0.33105461560272431</v>
      </c>
      <c r="L32" s="23">
        <f t="shared" si="4"/>
        <v>0.3337734216359361</v>
      </c>
      <c r="M32" s="23">
        <f t="shared" si="4"/>
        <v>0.29814725186472479</v>
      </c>
      <c r="N32" s="23">
        <f t="shared" si="4"/>
        <v>0.36835501779127933</v>
      </c>
      <c r="O32" s="23">
        <f t="shared" si="4"/>
        <v>0.39388226189893916</v>
      </c>
      <c r="P32" s="23">
        <f t="shared" si="4"/>
        <v>0.43533079394160717</v>
      </c>
      <c r="Q32" s="23">
        <f t="shared" si="4"/>
        <v>0.47046465057911396</v>
      </c>
      <c r="R32" s="23">
        <f t="shared" si="4"/>
        <v>0.47916636521768263</v>
      </c>
      <c r="S32" s="23">
        <f t="shared" si="4"/>
        <v>0.49643539245001045</v>
      </c>
      <c r="T32" s="23">
        <f t="shared" si="4"/>
        <v>0.5778514689141232</v>
      </c>
      <c r="U32" s="23">
        <f t="shared" si="4"/>
        <v>0.65775897717704979</v>
      </c>
      <c r="V32" s="23">
        <f t="shared" si="4"/>
        <v>0.73551191095064883</v>
      </c>
      <c r="W32" s="23">
        <f t="shared" si="4"/>
        <v>0.7391002628238309</v>
      </c>
      <c r="X32" s="23">
        <f t="shared" si="7"/>
        <v>0.64056613349814062</v>
      </c>
      <c r="Y32" s="23">
        <f t="shared" si="7"/>
        <v>0.3976343237798553</v>
      </c>
      <c r="Z32" s="23">
        <f t="shared" si="7"/>
        <v>0.63454434392433046</v>
      </c>
      <c r="AA32" s="23">
        <f t="shared" si="7"/>
        <v>0.46929726318200116</v>
      </c>
      <c r="AB32" s="23">
        <f t="shared" si="7"/>
        <v>0.3350635856943735</v>
      </c>
      <c r="AC32" s="23">
        <f t="shared" si="7"/>
        <v>0.54413749110616083</v>
      </c>
    </row>
    <row r="33" spans="1:29" s="2" customFormat="1" x14ac:dyDescent="0.15">
      <c r="A33" s="50"/>
      <c r="B33" s="19" t="s">
        <v>21</v>
      </c>
      <c r="C33" s="23">
        <f t="shared" si="6"/>
        <v>1.8011212035748039</v>
      </c>
      <c r="D33" s="23">
        <f t="shared" si="4"/>
        <v>1.7479200300652888</v>
      </c>
      <c r="E33" s="23">
        <f t="shared" si="4"/>
        <v>1.6794756110313491</v>
      </c>
      <c r="F33" s="23">
        <f t="shared" si="4"/>
        <v>1.27308316695974</v>
      </c>
      <c r="G33" s="23">
        <f t="shared" si="4"/>
        <v>1.0066104722706657</v>
      </c>
      <c r="H33" s="23">
        <f t="shared" si="4"/>
        <v>1.0170196393558615</v>
      </c>
      <c r="I33" s="23">
        <f t="shared" si="4"/>
        <v>1.2326414009189095</v>
      </c>
      <c r="J33" s="23">
        <f t="shared" si="4"/>
        <v>1.6007162406741902</v>
      </c>
      <c r="K33" s="23">
        <f t="shared" si="4"/>
        <v>0.94777633971691988</v>
      </c>
      <c r="L33" s="23">
        <f t="shared" si="4"/>
        <v>1.4895388033078774</v>
      </c>
      <c r="M33" s="23">
        <f t="shared" si="4"/>
        <v>1.4284239514462833</v>
      </c>
      <c r="N33" s="23">
        <f t="shared" si="4"/>
        <v>1.6615711773393853</v>
      </c>
      <c r="O33" s="23">
        <f t="shared" si="4"/>
        <v>1.5607791482603561</v>
      </c>
      <c r="P33" s="23">
        <f t="shared" si="4"/>
        <v>2.8834085244111929</v>
      </c>
      <c r="Q33" s="23">
        <f t="shared" si="4"/>
        <v>1.9492635554718689</v>
      </c>
      <c r="R33" s="23">
        <f t="shared" si="4"/>
        <v>2.2924619671946567</v>
      </c>
      <c r="S33" s="23">
        <f t="shared" si="4"/>
        <v>3.1815851331568821</v>
      </c>
      <c r="T33" s="23">
        <f t="shared" si="4"/>
        <v>3.1592628179326039</v>
      </c>
      <c r="U33" s="23">
        <f t="shared" si="4"/>
        <v>3.1278204734358446</v>
      </c>
      <c r="V33" s="23">
        <f t="shared" si="4"/>
        <v>2.8725760495339148</v>
      </c>
      <c r="W33" s="23">
        <f t="shared" si="4"/>
        <v>4.2846342939141131</v>
      </c>
      <c r="X33" s="23">
        <f t="shared" si="7"/>
        <v>3.2923262610074056</v>
      </c>
      <c r="Y33" s="23">
        <f t="shared" si="7"/>
        <v>3.1589453036728798</v>
      </c>
      <c r="Z33" s="23">
        <f t="shared" si="7"/>
        <v>3.096140989051789</v>
      </c>
      <c r="AA33" s="23">
        <f t="shared" si="7"/>
        <v>2.9015002623065254</v>
      </c>
      <c r="AB33" s="23">
        <f t="shared" si="7"/>
        <v>2.253377022852344</v>
      </c>
      <c r="AC33" s="23">
        <f t="shared" si="7"/>
        <v>2.2098440502498562</v>
      </c>
    </row>
    <row r="34" spans="1:29" s="2" customFormat="1" x14ac:dyDescent="0.15">
      <c r="A34" s="50"/>
      <c r="B34" s="19" t="s">
        <v>22</v>
      </c>
      <c r="C34" s="23">
        <f t="shared" si="6"/>
        <v>0.2367532810412418</v>
      </c>
      <c r="D34" s="23">
        <f t="shared" si="4"/>
        <v>0.25824739837908245</v>
      </c>
      <c r="E34" s="23">
        <f t="shared" si="4"/>
        <v>0.21195245752987152</v>
      </c>
      <c r="F34" s="23">
        <f t="shared" si="4"/>
        <v>0.1520161993944249</v>
      </c>
      <c r="G34" s="23">
        <f t="shared" si="4"/>
        <v>0.14028036644722422</v>
      </c>
      <c r="H34" s="23">
        <f t="shared" si="4"/>
        <v>0.26725365754496688</v>
      </c>
      <c r="I34" s="23">
        <f t="shared" si="4"/>
        <v>0.19314805272939067</v>
      </c>
      <c r="J34" s="23">
        <f t="shared" si="4"/>
        <v>0.34502128616412953</v>
      </c>
      <c r="K34" s="23">
        <f t="shared" si="4"/>
        <v>0.2808851310110419</v>
      </c>
      <c r="L34" s="23">
        <f t="shared" si="4"/>
        <v>0.31208781105843553</v>
      </c>
      <c r="M34" s="23">
        <f t="shared" si="4"/>
        <v>0.45299835277726402</v>
      </c>
      <c r="N34" s="23">
        <f t="shared" si="4"/>
        <v>0.58081371904585943</v>
      </c>
      <c r="O34" s="23">
        <f t="shared" si="4"/>
        <v>0.66144217928983096</v>
      </c>
      <c r="P34" s="23">
        <f t="shared" si="4"/>
        <v>0.59488693563346506</v>
      </c>
      <c r="Q34" s="23">
        <f t="shared" si="4"/>
        <v>0.93395923135772485</v>
      </c>
      <c r="R34" s="23">
        <f t="shared" si="4"/>
        <v>2.1761321940543734</v>
      </c>
      <c r="S34" s="23">
        <f t="shared" si="4"/>
        <v>1.0475550442669188</v>
      </c>
      <c r="T34" s="23">
        <f t="shared" si="4"/>
        <v>1.3965681968195933</v>
      </c>
      <c r="U34" s="23">
        <f t="shared" si="4"/>
        <v>0.95845007464875953</v>
      </c>
      <c r="V34" s="23">
        <f t="shared" si="4"/>
        <v>0.63360651525808276</v>
      </c>
      <c r="W34" s="23">
        <f t="shared" si="4"/>
        <v>0.62703151589378425</v>
      </c>
      <c r="X34" s="23">
        <f t="shared" si="7"/>
        <v>0.71795304569960328</v>
      </c>
      <c r="Y34" s="23">
        <f t="shared" si="7"/>
        <v>0.25167770435240649</v>
      </c>
      <c r="Z34" s="23">
        <f t="shared" si="7"/>
        <v>0.48269321701052365</v>
      </c>
      <c r="AA34" s="23">
        <f t="shared" si="7"/>
        <v>0.11228259049731382</v>
      </c>
      <c r="AB34" s="23">
        <f t="shared" si="7"/>
        <v>9.6795877439407443E-2</v>
      </c>
      <c r="AC34" s="23">
        <f t="shared" si="7"/>
        <v>0.53186915852357408</v>
      </c>
    </row>
    <row r="35" spans="1:29" s="2" customFormat="1" x14ac:dyDescent="0.15">
      <c r="A35" s="50"/>
      <c r="B35" s="19" t="s">
        <v>23</v>
      </c>
      <c r="C35" s="23">
        <f t="shared" si="6"/>
        <v>8.8449281729493526E-2</v>
      </c>
      <c r="D35" s="23">
        <f t="shared" si="4"/>
        <v>0.10274080994690019</v>
      </c>
      <c r="E35" s="23">
        <f t="shared" si="4"/>
        <v>7.5762970058599638E-2</v>
      </c>
      <c r="F35" s="23">
        <f t="shared" si="4"/>
        <v>6.0841968272910295E-2</v>
      </c>
      <c r="G35" s="23">
        <f t="shared" si="4"/>
        <v>0.11033843285585755</v>
      </c>
      <c r="H35" s="23">
        <f t="shared" si="4"/>
        <v>0.67159956688350653</v>
      </c>
      <c r="I35" s="23">
        <f t="shared" si="4"/>
        <v>7.2262545989263488E-2</v>
      </c>
      <c r="J35" s="23">
        <f t="shared" si="4"/>
        <v>0.18305927803444125</v>
      </c>
      <c r="K35" s="23">
        <f t="shared" si="4"/>
        <v>0.1266926305720979</v>
      </c>
      <c r="L35" s="23">
        <f t="shared" si="4"/>
        <v>0.22631491586859995</v>
      </c>
      <c r="M35" s="23">
        <f t="shared" si="4"/>
        <v>0.59298933342450832</v>
      </c>
      <c r="N35" s="23">
        <f t="shared" si="4"/>
        <v>0.63735672828940437</v>
      </c>
      <c r="O35" s="23">
        <f t="shared" si="4"/>
        <v>0.74313259172292823</v>
      </c>
      <c r="P35" s="23">
        <f t="shared" si="4"/>
        <v>0.60976715793901703</v>
      </c>
      <c r="Q35" s="23">
        <f t="shared" si="4"/>
        <v>0.62459320864454049</v>
      </c>
      <c r="R35" s="23">
        <f t="shared" si="4"/>
        <v>1.488674442068457</v>
      </c>
      <c r="S35" s="23">
        <f t="shared" si="4"/>
        <v>4.4288432573173742</v>
      </c>
      <c r="T35" s="23">
        <f t="shared" si="4"/>
        <v>4.5645549014861633</v>
      </c>
      <c r="U35" s="23">
        <f t="shared" si="4"/>
        <v>4.9268420926337981</v>
      </c>
      <c r="V35" s="23">
        <f t="shared" si="4"/>
        <v>5.6108450884547407</v>
      </c>
      <c r="W35" s="23">
        <f t="shared" si="4"/>
        <v>6.201121907519334</v>
      </c>
      <c r="X35" s="23">
        <f t="shared" si="7"/>
        <v>5.4110523522622431</v>
      </c>
      <c r="Y35" s="23">
        <f t="shared" si="7"/>
        <v>5.2276961039475287</v>
      </c>
      <c r="Z35" s="23">
        <f t="shared" si="7"/>
        <v>5.3327492838694726</v>
      </c>
      <c r="AA35" s="23">
        <f t="shared" si="7"/>
        <v>6.9591534472287382</v>
      </c>
      <c r="AB35" s="23">
        <f t="shared" si="7"/>
        <v>5.1343169276284701</v>
      </c>
      <c r="AC35" s="23">
        <f t="shared" si="7"/>
        <v>2.4510347975943976</v>
      </c>
    </row>
    <row r="36" spans="1:29" s="2" customFormat="1" x14ac:dyDescent="0.15">
      <c r="A36" s="5"/>
      <c r="B36" s="19" t="s">
        <v>24</v>
      </c>
      <c r="C36" s="23">
        <f t="shared" si="6"/>
        <v>0.26885637142286983</v>
      </c>
      <c r="D36" s="23">
        <f t="shared" si="4"/>
        <v>0.48774074833108211</v>
      </c>
      <c r="E36" s="23">
        <f t="shared" si="4"/>
        <v>0.23274057588301383</v>
      </c>
      <c r="F36" s="23">
        <f t="shared" si="4"/>
        <v>0.63216218623247189</v>
      </c>
      <c r="G36" s="23">
        <f t="shared" si="4"/>
        <v>0.10936892732360549</v>
      </c>
      <c r="H36" s="23">
        <f t="shared" si="4"/>
        <v>6.0290552533261578E-2</v>
      </c>
      <c r="I36" s="23">
        <f t="shared" si="4"/>
        <v>0.19722433311432802</v>
      </c>
      <c r="J36" s="23">
        <f t="shared" si="4"/>
        <v>0.14504644087647908</v>
      </c>
      <c r="K36" s="23">
        <f t="shared" si="4"/>
        <v>0.11797300051661939</v>
      </c>
      <c r="L36" s="23">
        <f t="shared" si="4"/>
        <v>0.12952039327336257</v>
      </c>
      <c r="M36" s="23">
        <f t="shared" si="4"/>
        <v>5.1644481115337128E-2</v>
      </c>
      <c r="N36" s="23">
        <f t="shared" si="4"/>
        <v>0.11638309920374738</v>
      </c>
      <c r="O36" s="23">
        <f t="shared" si="4"/>
        <v>0.22908732582545502</v>
      </c>
      <c r="P36" s="23">
        <f t="shared" si="4"/>
        <v>0.13923719841791526</v>
      </c>
      <c r="Q36" s="23">
        <f t="shared" si="4"/>
        <v>0.17414806960247955</v>
      </c>
      <c r="R36" s="23">
        <f t="shared" si="4"/>
        <v>0.62361100363092004</v>
      </c>
      <c r="S36" s="23">
        <f t="shared" si="4"/>
        <v>8.2744486497018113E-2</v>
      </c>
      <c r="T36" s="23">
        <f t="shared" si="4"/>
        <v>9.8764801634986438E-2</v>
      </c>
      <c r="U36" s="23">
        <f t="shared" si="4"/>
        <v>0.57318368979648238</v>
      </c>
      <c r="V36" s="23">
        <f t="shared" si="4"/>
        <v>6.2058221363630192E-2</v>
      </c>
      <c r="W36" s="23">
        <f t="shared" si="4"/>
        <v>0.1608302399201513</v>
      </c>
      <c r="X36" s="23">
        <f t="shared" si="7"/>
        <v>0.17436542174473346</v>
      </c>
      <c r="Y36" s="23">
        <f t="shared" si="7"/>
        <v>4.7917805054652124E-2</v>
      </c>
      <c r="Z36" s="23">
        <f t="shared" si="7"/>
        <v>2.7309919664945861E-2</v>
      </c>
      <c r="AA36" s="23">
        <f t="shared" si="7"/>
        <v>3.3499831813733724E-3</v>
      </c>
      <c r="AB36" s="23">
        <f t="shared" si="7"/>
        <v>0</v>
      </c>
      <c r="AC36" s="23">
        <f t="shared" si="7"/>
        <v>0.18480217300865356</v>
      </c>
    </row>
    <row r="37" spans="1:29" s="2" customFormat="1" x14ac:dyDescent="0.15">
      <c r="A37" s="50"/>
      <c r="B37" s="19" t="s">
        <v>25</v>
      </c>
      <c r="C37" s="23">
        <f t="shared" si="6"/>
        <v>87.754232252476555</v>
      </c>
      <c r="D37" s="23">
        <f t="shared" ref="D37:W39" si="8">D20/D$22*100</f>
        <v>88.143776481780066</v>
      </c>
      <c r="E37" s="23">
        <f t="shared" si="8"/>
        <v>91.647331701841708</v>
      </c>
      <c r="F37" s="23">
        <f t="shared" si="8"/>
        <v>93.504054430059043</v>
      </c>
      <c r="G37" s="23">
        <f t="shared" si="8"/>
        <v>89.514722071550551</v>
      </c>
      <c r="H37" s="23">
        <f t="shared" si="8"/>
        <v>88.08148221227728</v>
      </c>
      <c r="I37" s="23">
        <f t="shared" si="8"/>
        <v>86.329995132688481</v>
      </c>
      <c r="J37" s="23">
        <f t="shared" si="8"/>
        <v>91.776316769534006</v>
      </c>
      <c r="K37" s="23">
        <f t="shared" si="8"/>
        <v>95.419492926692683</v>
      </c>
      <c r="L37" s="23">
        <f t="shared" si="8"/>
        <v>93.539214117401059</v>
      </c>
      <c r="M37" s="23">
        <f t="shared" si="8"/>
        <v>94.563524875501543</v>
      </c>
      <c r="N37" s="23">
        <f t="shared" si="8"/>
        <v>94.284059816639385</v>
      </c>
      <c r="O37" s="23">
        <f t="shared" si="8"/>
        <v>94.920838675195412</v>
      </c>
      <c r="P37" s="23">
        <f t="shared" si="8"/>
        <v>93.655153037089349</v>
      </c>
      <c r="Q37" s="23">
        <f t="shared" si="8"/>
        <v>94.010176298406208</v>
      </c>
      <c r="R37" s="23">
        <f t="shared" si="8"/>
        <v>94.095030330112579</v>
      </c>
      <c r="S37" s="23">
        <f t="shared" si="8"/>
        <v>94.177077076136413</v>
      </c>
      <c r="T37" s="23">
        <f t="shared" si="8"/>
        <v>94.732470821628283</v>
      </c>
      <c r="U37" s="23">
        <f t="shared" si="8"/>
        <v>95.466217201524714</v>
      </c>
      <c r="V37" s="23">
        <f t="shared" si="8"/>
        <v>86.981512997476386</v>
      </c>
      <c r="W37" s="23">
        <f t="shared" si="8"/>
        <v>86.461166021015231</v>
      </c>
      <c r="X37" s="23">
        <f t="shared" si="7"/>
        <v>88.85212514169605</v>
      </c>
      <c r="Y37" s="23">
        <f t="shared" si="7"/>
        <v>98.567819527180333</v>
      </c>
      <c r="Z37" s="23">
        <f t="shared" si="7"/>
        <v>98.202236541918296</v>
      </c>
      <c r="AA37" s="23">
        <f t="shared" si="7"/>
        <v>99.862839979662184</v>
      </c>
      <c r="AB37" s="23">
        <f t="shared" si="7"/>
        <v>99.864966846472299</v>
      </c>
      <c r="AC37" s="23">
        <f t="shared" si="7"/>
        <v>92.662163877902287</v>
      </c>
    </row>
    <row r="38" spans="1:29" s="2" customFormat="1" x14ac:dyDescent="0.15">
      <c r="A38" s="50"/>
      <c r="B38" s="19" t="s">
        <v>26</v>
      </c>
      <c r="C38" s="23">
        <f t="shared" si="6"/>
        <v>12.24576774752345</v>
      </c>
      <c r="D38" s="23">
        <f t="shared" si="8"/>
        <v>11.856223518219929</v>
      </c>
      <c r="E38" s="23">
        <f t="shared" si="8"/>
        <v>8.352668298158294</v>
      </c>
      <c r="F38" s="23">
        <f t="shared" si="8"/>
        <v>6.4959455699409512</v>
      </c>
      <c r="G38" s="23">
        <f t="shared" si="8"/>
        <v>10.485277928449458</v>
      </c>
      <c r="H38" s="23">
        <f t="shared" si="8"/>
        <v>11.918517787722728</v>
      </c>
      <c r="I38" s="23">
        <f t="shared" si="8"/>
        <v>13.670004867311528</v>
      </c>
      <c r="J38" s="23">
        <f t="shared" si="8"/>
        <v>8.2236832304659941</v>
      </c>
      <c r="K38" s="23">
        <f t="shared" si="8"/>
        <v>4.580507073307313</v>
      </c>
      <c r="L38" s="23">
        <f t="shared" si="8"/>
        <v>6.4607858825989437</v>
      </c>
      <c r="M38" s="23">
        <f t="shared" si="8"/>
        <v>5.4364751244984566</v>
      </c>
      <c r="N38" s="23">
        <f t="shared" si="8"/>
        <v>5.7159401833606145</v>
      </c>
      <c r="O38" s="23">
        <f t="shared" si="8"/>
        <v>5.0791613248045904</v>
      </c>
      <c r="P38" s="23">
        <f t="shared" si="8"/>
        <v>6.3448469629106388</v>
      </c>
      <c r="Q38" s="23">
        <f t="shared" si="8"/>
        <v>5.9898237015937967</v>
      </c>
      <c r="R38" s="23">
        <f t="shared" si="8"/>
        <v>5.9049696698874303</v>
      </c>
      <c r="S38" s="23">
        <f t="shared" si="8"/>
        <v>5.8229229238635813</v>
      </c>
      <c r="T38" s="23">
        <f t="shared" si="8"/>
        <v>5.2675291783717073</v>
      </c>
      <c r="U38" s="23">
        <f t="shared" si="8"/>
        <v>4.5337827984752881</v>
      </c>
      <c r="V38" s="23">
        <f t="shared" si="8"/>
        <v>13.01848700252361</v>
      </c>
      <c r="W38" s="23">
        <f t="shared" si="8"/>
        <v>13.53883397898476</v>
      </c>
      <c r="X38" s="23">
        <f t="shared" si="7"/>
        <v>11.147874858303956</v>
      </c>
      <c r="Y38" s="23">
        <f t="shared" si="7"/>
        <v>1.4321804728196628</v>
      </c>
      <c r="Z38" s="23">
        <f t="shared" si="7"/>
        <v>1.797763458081699</v>
      </c>
      <c r="AA38" s="23">
        <f t="shared" si="7"/>
        <v>0.13716002033781977</v>
      </c>
      <c r="AB38" s="23">
        <f t="shared" si="7"/>
        <v>0.13503315352769685</v>
      </c>
      <c r="AC38" s="23">
        <f t="shared" si="7"/>
        <v>7.3378361220977126</v>
      </c>
    </row>
    <row r="39" spans="1:29" s="2" customFormat="1" x14ac:dyDescent="0.15">
      <c r="A39" s="50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8"/>
        <v>100</v>
      </c>
      <c r="W39" s="23">
        <f t="shared" si="8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2" customFormat="1" x14ac:dyDescent="0.1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2" customFormat="1" x14ac:dyDescent="0.15">
      <c r="A41" s="5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2" customFormat="1" x14ac:dyDescent="0.15">
      <c r="A42" s="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9" s="2" customFormat="1" x14ac:dyDescent="0.15">
      <c r="A43" s="50"/>
      <c r="B43" s="19" t="s">
        <v>14</v>
      </c>
      <c r="C43" s="23" t="s">
        <v>10</v>
      </c>
      <c r="D43" s="23">
        <f>IF(C9=0,"--",((D9/C9)*100-100))</f>
        <v>24.326519860320929</v>
      </c>
      <c r="E43" s="23">
        <f t="shared" ref="E43:W54" si="9">IF(D9=0,"--",((E9/D9)*100-100))</f>
        <v>41.848889667944235</v>
      </c>
      <c r="F43" s="23">
        <f t="shared" si="9"/>
        <v>-8.5663768838485055</v>
      </c>
      <c r="G43" s="23">
        <f t="shared" si="9"/>
        <v>13.717526444921987</v>
      </c>
      <c r="H43" s="23">
        <f t="shared" si="9"/>
        <v>22.121345507472995</v>
      </c>
      <c r="I43" s="23">
        <f t="shared" si="9"/>
        <v>-27.364951510301822</v>
      </c>
      <c r="J43" s="23">
        <f t="shared" si="9"/>
        <v>7.7675552384285851</v>
      </c>
      <c r="K43" s="23">
        <f t="shared" si="9"/>
        <v>-0.68209597932948896</v>
      </c>
      <c r="L43" s="23">
        <f t="shared" si="9"/>
        <v>-13.882238160419959</v>
      </c>
      <c r="M43" s="23">
        <f t="shared" si="9"/>
        <v>7.3907125931367688</v>
      </c>
      <c r="N43" s="23">
        <f t="shared" si="9"/>
        <v>-5.8481602872755332</v>
      </c>
      <c r="O43" s="23">
        <f t="shared" si="9"/>
        <v>4.1260144202004199</v>
      </c>
      <c r="P43" s="23">
        <f t="shared" si="9"/>
        <v>-22.560463607810817</v>
      </c>
      <c r="Q43" s="23">
        <f t="shared" si="9"/>
        <v>-18.341619884804032</v>
      </c>
      <c r="R43" s="23">
        <f t="shared" si="9"/>
        <v>11.34071686875393</v>
      </c>
      <c r="S43" s="23">
        <f t="shared" si="9"/>
        <v>10.661854498546035</v>
      </c>
      <c r="T43" s="23">
        <f t="shared" si="9"/>
        <v>22.499547298656822</v>
      </c>
      <c r="U43" s="23">
        <f t="shared" si="9"/>
        <v>8.0271616098056313</v>
      </c>
      <c r="V43" s="23">
        <f t="shared" si="9"/>
        <v>9.2009267216988917</v>
      </c>
      <c r="W43" s="23">
        <f t="shared" si="9"/>
        <v>-4.3997366139340102</v>
      </c>
      <c r="X43" s="23">
        <f t="shared" ref="X43:AB43" si="10">IF(W9=0,"--",((X9/W9)*100-100))</f>
        <v>2.7205509947153814</v>
      </c>
      <c r="Y43" s="23">
        <f t="shared" si="10"/>
        <v>-4.1154710728024071</v>
      </c>
      <c r="Z43" s="23">
        <f t="shared" si="10"/>
        <v>8.7214401167670559</v>
      </c>
      <c r="AA43" s="23">
        <f t="shared" si="10"/>
        <v>-7.098753903309813</v>
      </c>
      <c r="AB43" s="23">
        <f t="shared" si="10"/>
        <v>-3.0081966628848562</v>
      </c>
      <c r="AC43" s="60">
        <f>(POWER(AB9/C9,1/26)-1)*100</f>
        <v>1.9193242752369111</v>
      </c>
    </row>
    <row r="44" spans="1:29" s="2" customFormat="1" x14ac:dyDescent="0.15">
      <c r="A44" s="50"/>
      <c r="B44" s="19" t="s">
        <v>1029</v>
      </c>
      <c r="C44" s="23" t="s">
        <v>10</v>
      </c>
      <c r="D44" s="23" t="str">
        <f t="shared" ref="D44:S56" si="11">IF(C10=0,"--",((D10/C10)*100-100))</f>
        <v>--</v>
      </c>
      <c r="E44" s="23">
        <f t="shared" si="11"/>
        <v>-100</v>
      </c>
      <c r="F44" s="23" t="str">
        <f t="shared" si="11"/>
        <v>--</v>
      </c>
      <c r="G44" s="23">
        <f t="shared" si="11"/>
        <v>2177.0063694267515</v>
      </c>
      <c r="H44" s="23">
        <f t="shared" si="11"/>
        <v>527.31824666424234</v>
      </c>
      <c r="I44" s="23">
        <f t="shared" si="11"/>
        <v>57.134575938642627</v>
      </c>
      <c r="J44" s="23">
        <f t="shared" si="11"/>
        <v>37.438349555889772</v>
      </c>
      <c r="K44" s="23">
        <f t="shared" si="11"/>
        <v>-24.500380947268212</v>
      </c>
      <c r="L44" s="23">
        <f t="shared" si="11"/>
        <v>-18.772955130326338</v>
      </c>
      <c r="M44" s="23">
        <f t="shared" si="11"/>
        <v>5.7815456510467413</v>
      </c>
      <c r="N44" s="23">
        <f t="shared" si="11"/>
        <v>77.208405212199125</v>
      </c>
      <c r="O44" s="23">
        <f t="shared" si="11"/>
        <v>95.670517490354968</v>
      </c>
      <c r="P44" s="23">
        <f t="shared" si="11"/>
        <v>-40.386791907275686</v>
      </c>
      <c r="Q44" s="23">
        <f t="shared" si="11"/>
        <v>196.72256097560978</v>
      </c>
      <c r="R44" s="23">
        <f t="shared" si="11"/>
        <v>-18.901888133842931</v>
      </c>
      <c r="S44" s="23">
        <f t="shared" si="11"/>
        <v>44.912333014885604</v>
      </c>
      <c r="T44" s="23">
        <f t="shared" si="9"/>
        <v>314.32709520222346</v>
      </c>
      <c r="U44" s="23">
        <f t="shared" si="9"/>
        <v>44.012708727701181</v>
      </c>
      <c r="V44" s="23">
        <f t="shared" si="9"/>
        <v>-4.8798781020265949</v>
      </c>
      <c r="W44" s="23">
        <f t="shared" ref="W44:W56" si="12">IF(V10=0,"--",((W10/V10)*100-100))</f>
        <v>-6.1985564271280253</v>
      </c>
      <c r="X44" s="23">
        <f t="shared" ref="X44:X56" si="13">IF(W10=0,"--",((X10/W10)*100-100))</f>
        <v>-2.0359229884698777</v>
      </c>
      <c r="Y44" s="23">
        <f t="shared" ref="Y44:Y56" si="14">IF(X10=0,"--",((Y10/X10)*100-100))</f>
        <v>-67.710184928447916</v>
      </c>
      <c r="Z44" s="23">
        <f t="shared" ref="Z44:Z56" si="15">IF(Y10=0,"--",((Z10/Y10)*100-100))</f>
        <v>36.426791265006102</v>
      </c>
      <c r="AA44" s="23">
        <f t="shared" ref="AA44:AA56" si="16">IF(Z10=0,"--",((AA10/Z10)*100-100))</f>
        <v>-80.171301065514541</v>
      </c>
      <c r="AB44" s="23">
        <f t="shared" ref="AB44:AB56" si="17">IF(AA10=0,"--",((AB10/AA10)*100-100))</f>
        <v>127.12377787965821</v>
      </c>
      <c r="AC44" s="60">
        <f>(POWER(AA10/D10,1/25)-1)*100</f>
        <v>29.587492331718444</v>
      </c>
    </row>
    <row r="45" spans="1:29" s="2" customFormat="1" x14ac:dyDescent="0.15">
      <c r="A45" s="5"/>
      <c r="B45" s="19" t="s">
        <v>48</v>
      </c>
      <c r="C45" s="23" t="s">
        <v>10</v>
      </c>
      <c r="D45" s="23">
        <f t="shared" si="11"/>
        <v>51.367471930414723</v>
      </c>
      <c r="E45" s="23">
        <f t="shared" si="9"/>
        <v>8.9819392024326845</v>
      </c>
      <c r="F45" s="23">
        <f t="shared" si="9"/>
        <v>-11.490673350444609</v>
      </c>
      <c r="G45" s="23">
        <f t="shared" si="9"/>
        <v>-3.9824113711298992</v>
      </c>
      <c r="H45" s="23">
        <f t="shared" si="9"/>
        <v>18.911022904094096</v>
      </c>
      <c r="I45" s="23">
        <f t="shared" si="9"/>
        <v>-1.4948807779136928</v>
      </c>
      <c r="J45" s="23">
        <f t="shared" si="9"/>
        <v>-10.824542315110222</v>
      </c>
      <c r="K45" s="23">
        <f t="shared" si="9"/>
        <v>24.186803007420892</v>
      </c>
      <c r="L45" s="23">
        <f t="shared" si="9"/>
        <v>30.503246834998322</v>
      </c>
      <c r="M45" s="23">
        <f t="shared" si="9"/>
        <v>10.153174086184819</v>
      </c>
      <c r="N45" s="23">
        <f t="shared" si="9"/>
        <v>-11.803558776326867</v>
      </c>
      <c r="O45" s="23">
        <f t="shared" si="9"/>
        <v>-15.330364096643805</v>
      </c>
      <c r="P45" s="23">
        <f t="shared" si="9"/>
        <v>-10.029961589119139</v>
      </c>
      <c r="Q45" s="23">
        <f t="shared" si="9"/>
        <v>-36.907043185373546</v>
      </c>
      <c r="R45" s="23">
        <f t="shared" si="9"/>
        <v>17.944498394973579</v>
      </c>
      <c r="S45" s="23">
        <f t="shared" si="9"/>
        <v>-31.500387434768101</v>
      </c>
      <c r="T45" s="23">
        <f t="shared" si="9"/>
        <v>14.60555411320567</v>
      </c>
      <c r="U45" s="23">
        <f t="shared" si="9"/>
        <v>3.3212617962770139</v>
      </c>
      <c r="V45" s="23">
        <f t="shared" si="9"/>
        <v>26.222696503417893</v>
      </c>
      <c r="W45" s="23">
        <f t="shared" si="12"/>
        <v>24.507114349123384</v>
      </c>
      <c r="X45" s="23">
        <f t="shared" si="13"/>
        <v>49.289305825825949</v>
      </c>
      <c r="Y45" s="23">
        <f t="shared" si="14"/>
        <v>4.691578834294944</v>
      </c>
      <c r="Z45" s="23">
        <f t="shared" si="15"/>
        <v>18.430406298243952</v>
      </c>
      <c r="AA45" s="23">
        <f t="shared" si="16"/>
        <v>-70.293423565293736</v>
      </c>
      <c r="AB45" s="23">
        <f t="shared" si="17"/>
        <v>-12.909019274063368</v>
      </c>
      <c r="AC45" s="60">
        <f>(POWER(AB11/C11,1/26)-1)*100</f>
        <v>-0.86478522588069318</v>
      </c>
    </row>
    <row r="46" spans="1:29" s="2" customFormat="1" x14ac:dyDescent="0.15">
      <c r="A46" s="50"/>
      <c r="B46" s="19" t="s">
        <v>17</v>
      </c>
      <c r="C46" s="23" t="s">
        <v>10</v>
      </c>
      <c r="D46" s="23">
        <f t="shared" si="11"/>
        <v>23.796888057129578</v>
      </c>
      <c r="E46" s="23">
        <f t="shared" si="9"/>
        <v>9.2421800226468918</v>
      </c>
      <c r="F46" s="23">
        <f t="shared" si="9"/>
        <v>-1.2217191165621415</v>
      </c>
      <c r="G46" s="23">
        <f t="shared" si="9"/>
        <v>-18.334206842493828</v>
      </c>
      <c r="H46" s="23">
        <f t="shared" si="9"/>
        <v>11.095435174936611</v>
      </c>
      <c r="I46" s="23">
        <f t="shared" si="9"/>
        <v>-20.445967378118155</v>
      </c>
      <c r="J46" s="23">
        <f t="shared" si="9"/>
        <v>-6.9163505466156892</v>
      </c>
      <c r="K46" s="23">
        <f t="shared" si="9"/>
        <v>-34.19273071498678</v>
      </c>
      <c r="L46" s="23">
        <f t="shared" si="9"/>
        <v>20.011724782414746</v>
      </c>
      <c r="M46" s="23">
        <f t="shared" si="9"/>
        <v>28.177394985863458</v>
      </c>
      <c r="N46" s="23">
        <f t="shared" si="9"/>
        <v>7.0381462288460455</v>
      </c>
      <c r="O46" s="23">
        <f t="shared" si="9"/>
        <v>22.681382330562982</v>
      </c>
      <c r="P46" s="23">
        <f t="shared" si="9"/>
        <v>11.405107166572549</v>
      </c>
      <c r="Q46" s="23">
        <f t="shared" si="9"/>
        <v>-16.861188777086497</v>
      </c>
      <c r="R46" s="23">
        <f t="shared" si="9"/>
        <v>53.515235486019918</v>
      </c>
      <c r="S46" s="23">
        <f t="shared" si="9"/>
        <v>44.589380870020193</v>
      </c>
      <c r="T46" s="23">
        <f t="shared" si="9"/>
        <v>12.610910798227067</v>
      </c>
      <c r="U46" s="23">
        <f t="shared" si="9"/>
        <v>2.0515646734822042</v>
      </c>
      <c r="V46" s="23">
        <f t="shared" si="9"/>
        <v>-43.223261655631006</v>
      </c>
      <c r="W46" s="23">
        <f t="shared" si="12"/>
        <v>5.210377982188902</v>
      </c>
      <c r="X46" s="23">
        <f t="shared" si="13"/>
        <v>-14.065365067925626</v>
      </c>
      <c r="Y46" s="23">
        <f t="shared" si="14"/>
        <v>-7.7103308657120095</v>
      </c>
      <c r="Z46" s="23">
        <f t="shared" si="15"/>
        <v>4.9917535715434269</v>
      </c>
      <c r="AA46" s="23">
        <f t="shared" si="16"/>
        <v>-22.944403461080981</v>
      </c>
      <c r="AB46" s="23">
        <f t="shared" si="17"/>
        <v>-30.250267253186607</v>
      </c>
      <c r="AC46" s="60">
        <f t="shared" ref="AC46:AC56" si="18">(POWER(AB12/C12,1/26)-1)*100</f>
        <v>-1.0824338057599414</v>
      </c>
    </row>
    <row r="47" spans="1:29" s="2" customFormat="1" x14ac:dyDescent="0.15">
      <c r="A47" s="50"/>
      <c r="B47" s="19" t="s">
        <v>18</v>
      </c>
      <c r="C47" s="23" t="s">
        <v>10</v>
      </c>
      <c r="D47" s="23">
        <f t="shared" si="11"/>
        <v>17.897429330775878</v>
      </c>
      <c r="E47" s="23">
        <f t="shared" si="9"/>
        <v>9.8329088857605882</v>
      </c>
      <c r="F47" s="23">
        <f t="shared" si="9"/>
        <v>0.94974833610554299</v>
      </c>
      <c r="G47" s="23">
        <f t="shared" si="9"/>
        <v>-17.43344006966872</v>
      </c>
      <c r="H47" s="23">
        <f t="shared" si="9"/>
        <v>31.742372459152421</v>
      </c>
      <c r="I47" s="23">
        <f t="shared" si="9"/>
        <v>-27.143146258438705</v>
      </c>
      <c r="J47" s="23">
        <f t="shared" si="9"/>
        <v>12.154034853446547</v>
      </c>
      <c r="K47" s="23">
        <f t="shared" si="9"/>
        <v>-39.302249840246461</v>
      </c>
      <c r="L47" s="23">
        <f t="shared" si="9"/>
        <v>35.985178668321623</v>
      </c>
      <c r="M47" s="23">
        <f t="shared" si="9"/>
        <v>15.895461431661246</v>
      </c>
      <c r="N47" s="23">
        <f t="shared" si="9"/>
        <v>4.820135265609693</v>
      </c>
      <c r="O47" s="23">
        <f t="shared" si="9"/>
        <v>13.589654567634341</v>
      </c>
      <c r="P47" s="23">
        <f t="shared" si="9"/>
        <v>16.4373905412412</v>
      </c>
      <c r="Q47" s="23">
        <f t="shared" si="9"/>
        <v>-24.096757776488246</v>
      </c>
      <c r="R47" s="23">
        <f t="shared" si="9"/>
        <v>83.435231912538455</v>
      </c>
      <c r="S47" s="23">
        <f t="shared" si="9"/>
        <v>47.748520028920467</v>
      </c>
      <c r="T47" s="23">
        <f t="shared" si="9"/>
        <v>20.87593681251964</v>
      </c>
      <c r="U47" s="23">
        <f t="shared" si="9"/>
        <v>9.5974574377812871</v>
      </c>
      <c r="V47" s="23">
        <f t="shared" si="9"/>
        <v>-0.18746159540383189</v>
      </c>
      <c r="W47" s="23">
        <f t="shared" si="12"/>
        <v>18.784394893008695</v>
      </c>
      <c r="X47" s="23">
        <f t="shared" si="13"/>
        <v>-15.220328413661832</v>
      </c>
      <c r="Y47" s="23">
        <f t="shared" si="14"/>
        <v>-26.830977259084307</v>
      </c>
      <c r="Z47" s="23">
        <f t="shared" si="15"/>
        <v>13.199436567394443</v>
      </c>
      <c r="AA47" s="23">
        <f t="shared" si="16"/>
        <v>-7.2630545191007343</v>
      </c>
      <c r="AB47" s="23">
        <f t="shared" si="17"/>
        <v>-29.908391890827545</v>
      </c>
      <c r="AC47" s="60">
        <f t="shared" si="18"/>
        <v>3.2075365049962334</v>
      </c>
    </row>
    <row r="48" spans="1:29" s="2" customFormat="1" x14ac:dyDescent="0.15">
      <c r="A48" s="50"/>
      <c r="B48" s="19" t="s">
        <v>19</v>
      </c>
      <c r="C48" s="23" t="s">
        <v>10</v>
      </c>
      <c r="D48" s="23">
        <f t="shared" si="11"/>
        <v>-0.7777103620815069</v>
      </c>
      <c r="E48" s="23">
        <f t="shared" si="9"/>
        <v>23.391612007268293</v>
      </c>
      <c r="F48" s="23">
        <f t="shared" si="9"/>
        <v>11.043013919856875</v>
      </c>
      <c r="G48" s="23">
        <f t="shared" si="9"/>
        <v>13.202831341940907</v>
      </c>
      <c r="H48" s="23">
        <f t="shared" si="9"/>
        <v>-17.091878924169279</v>
      </c>
      <c r="I48" s="23">
        <f t="shared" si="9"/>
        <v>0.82208193228092341</v>
      </c>
      <c r="J48" s="23">
        <f t="shared" si="9"/>
        <v>-19.467208567857227</v>
      </c>
      <c r="K48" s="23">
        <f t="shared" si="9"/>
        <v>-43.434458932506146</v>
      </c>
      <c r="L48" s="23">
        <f t="shared" si="9"/>
        <v>74.74873538963368</v>
      </c>
      <c r="M48" s="23">
        <f t="shared" si="9"/>
        <v>-4.5142858647157453</v>
      </c>
      <c r="N48" s="23">
        <f t="shared" si="9"/>
        <v>-29.959979948619548</v>
      </c>
      <c r="O48" s="23">
        <f t="shared" si="9"/>
        <v>23.95188547503821</v>
      </c>
      <c r="P48" s="23">
        <f t="shared" si="9"/>
        <v>58.935968862035594</v>
      </c>
      <c r="Q48" s="23">
        <f t="shared" si="9"/>
        <v>-10.145856225537486</v>
      </c>
      <c r="R48" s="23">
        <f t="shared" si="9"/>
        <v>21.789676473842974</v>
      </c>
      <c r="S48" s="23">
        <f t="shared" si="9"/>
        <v>13.421618332777527</v>
      </c>
      <c r="T48" s="23">
        <f t="shared" si="9"/>
        <v>-20.41918073438255</v>
      </c>
      <c r="U48" s="23">
        <f t="shared" si="9"/>
        <v>-1.752652884439172</v>
      </c>
      <c r="V48" s="23">
        <f t="shared" si="9"/>
        <v>-11.228609361098535</v>
      </c>
      <c r="W48" s="23">
        <f t="shared" si="12"/>
        <v>13.704290766566359</v>
      </c>
      <c r="X48" s="23">
        <f t="shared" si="13"/>
        <v>2.090886118537739</v>
      </c>
      <c r="Y48" s="23">
        <f t="shared" si="14"/>
        <v>-60.058772652229067</v>
      </c>
      <c r="Z48" s="23">
        <f t="shared" si="15"/>
        <v>-28.44706153072471</v>
      </c>
      <c r="AA48" s="23">
        <f t="shared" si="16"/>
        <v>-45.205624234049743</v>
      </c>
      <c r="AB48" s="23">
        <f t="shared" si="17"/>
        <v>-27.298593280801214</v>
      </c>
      <c r="AC48" s="60">
        <f t="shared" si="18"/>
        <v>-6.9515882902255077</v>
      </c>
    </row>
    <row r="49" spans="1:29" s="2" customFormat="1" x14ac:dyDescent="0.15">
      <c r="A49" s="5"/>
      <c r="B49" s="19" t="s">
        <v>20</v>
      </c>
      <c r="C49" s="23" t="s">
        <v>10</v>
      </c>
      <c r="D49" s="23">
        <f t="shared" si="11"/>
        <v>-2.2388812322632958</v>
      </c>
      <c r="E49" s="23">
        <f t="shared" si="9"/>
        <v>-4.5366359780922636</v>
      </c>
      <c r="F49" s="23">
        <f t="shared" si="9"/>
        <v>37.817269590842869</v>
      </c>
      <c r="G49" s="23">
        <f t="shared" si="9"/>
        <v>-28.143313967383449</v>
      </c>
      <c r="H49" s="23">
        <f t="shared" si="9"/>
        <v>-1.8429016840916717</v>
      </c>
      <c r="I49" s="23">
        <f t="shared" si="9"/>
        <v>-26.236578724748512</v>
      </c>
      <c r="J49" s="23">
        <f t="shared" si="9"/>
        <v>-4.5829382697711054</v>
      </c>
      <c r="K49" s="23">
        <f t="shared" si="9"/>
        <v>-29.467921941026916</v>
      </c>
      <c r="L49" s="23">
        <f t="shared" si="9"/>
        <v>-7.574767353034332</v>
      </c>
      <c r="M49" s="23">
        <f t="shared" si="9"/>
        <v>-3.286350395694086</v>
      </c>
      <c r="N49" s="23">
        <f t="shared" si="9"/>
        <v>18.11895880382211</v>
      </c>
      <c r="O49" s="23">
        <f t="shared" si="9"/>
        <v>12.217554961910821</v>
      </c>
      <c r="P49" s="23">
        <f t="shared" si="9"/>
        <v>-7.3845308034284614</v>
      </c>
      <c r="Q49" s="23">
        <f t="shared" si="9"/>
        <v>-12.28322340495005</v>
      </c>
      <c r="R49" s="23">
        <f t="shared" si="9"/>
        <v>21.791019552459147</v>
      </c>
      <c r="S49" s="23">
        <f t="shared" si="9"/>
        <v>22.245264167153906</v>
      </c>
      <c r="T49" s="23">
        <f t="shared" si="9"/>
        <v>39.090676796926914</v>
      </c>
      <c r="U49" s="23">
        <f t="shared" si="9"/>
        <v>20.409705492495391</v>
      </c>
      <c r="V49" s="23">
        <f t="shared" si="9"/>
        <v>16.329677508541423</v>
      </c>
      <c r="W49" s="23">
        <f t="shared" si="12"/>
        <v>-1.1899825765751046</v>
      </c>
      <c r="X49" s="23">
        <f t="shared" si="13"/>
        <v>-14.943799429974462</v>
      </c>
      <c r="Y49" s="23">
        <f t="shared" si="14"/>
        <v>-46.928295073746753</v>
      </c>
      <c r="Z49" s="23">
        <f t="shared" si="15"/>
        <v>74.104751755337958</v>
      </c>
      <c r="AA49" s="23">
        <f t="shared" si="16"/>
        <v>-36.45505426822627</v>
      </c>
      <c r="AB49" s="23">
        <f t="shared" si="17"/>
        <v>-33.189582647975527</v>
      </c>
      <c r="AC49" s="60">
        <f t="shared" si="18"/>
        <v>-3.3300632032777777</v>
      </c>
    </row>
    <row r="50" spans="1:29" s="2" customFormat="1" x14ac:dyDescent="0.15">
      <c r="A50" s="50"/>
      <c r="B50" s="19" t="s">
        <v>21</v>
      </c>
      <c r="C50" s="23" t="s">
        <v>10</v>
      </c>
      <c r="D50" s="23">
        <f t="shared" si="11"/>
        <v>20.714045436720042</v>
      </c>
      <c r="E50" s="23">
        <f t="shared" si="9"/>
        <v>24.693635250135728</v>
      </c>
      <c r="F50" s="23">
        <f t="shared" si="9"/>
        <v>-31.327758039114173</v>
      </c>
      <c r="G50" s="23">
        <f t="shared" si="9"/>
        <v>-10.557069354324412</v>
      </c>
      <c r="H50" s="23">
        <f t="shared" si="9"/>
        <v>24.011219460308524</v>
      </c>
      <c r="I50" s="23">
        <f t="shared" si="9"/>
        <v>-8.5461262653773247</v>
      </c>
      <c r="J50" s="23">
        <f t="shared" si="9"/>
        <v>28.924802824197883</v>
      </c>
      <c r="K50" s="23">
        <f t="shared" si="9"/>
        <v>-45.061347339447124</v>
      </c>
      <c r="L50" s="23">
        <f t="shared" si="9"/>
        <v>44.073599739278563</v>
      </c>
      <c r="M50" s="23">
        <f t="shared" si="9"/>
        <v>3.8278867772361309</v>
      </c>
      <c r="N50" s="23">
        <f t="shared" si="9"/>
        <v>11.210465037283086</v>
      </c>
      <c r="O50" s="23">
        <f t="shared" si="9"/>
        <v>-1.4212122497901873</v>
      </c>
      <c r="P50" s="23">
        <f t="shared" si="9"/>
        <v>54.808673487882828</v>
      </c>
      <c r="Q50" s="23">
        <f t="shared" si="9"/>
        <v>-45.129433945000798</v>
      </c>
      <c r="R50" s="23">
        <f t="shared" si="9"/>
        <v>40.633088382808126</v>
      </c>
      <c r="S50" s="23">
        <f t="shared" si="9"/>
        <v>63.755932321197321</v>
      </c>
      <c r="T50" s="23">
        <f t="shared" si="9"/>
        <v>18.655190929726189</v>
      </c>
      <c r="U50" s="23">
        <f t="shared" si="9"/>
        <v>4.7290088682889575</v>
      </c>
      <c r="V50" s="23">
        <f t="shared" si="9"/>
        <v>-4.4573428703381666</v>
      </c>
      <c r="W50" s="23">
        <f t="shared" si="12"/>
        <v>46.666035783247509</v>
      </c>
      <c r="X50" s="23">
        <f t="shared" si="13"/>
        <v>-24.58904019053837</v>
      </c>
      <c r="Y50" s="23">
        <f t="shared" si="14"/>
        <v>-17.968172281549329</v>
      </c>
      <c r="Z50" s="23">
        <f t="shared" si="15"/>
        <v>6.9328483565250139</v>
      </c>
      <c r="AA50" s="23">
        <f t="shared" si="16"/>
        <v>-19.481281511902807</v>
      </c>
      <c r="AB50" s="23">
        <f t="shared" si="17"/>
        <v>-27.326475684830726</v>
      </c>
      <c r="AC50" s="60">
        <f t="shared" si="18"/>
        <v>1.8387125903318369</v>
      </c>
    </row>
    <row r="51" spans="1:29" s="2" customFormat="1" x14ac:dyDescent="0.15">
      <c r="A51" s="50"/>
      <c r="B51" s="19" t="s">
        <v>22</v>
      </c>
      <c r="C51" s="23" t="s">
        <v>10</v>
      </c>
      <c r="D51" s="23">
        <f t="shared" si="11"/>
        <v>35.68103037408622</v>
      </c>
      <c r="E51" s="23">
        <f t="shared" si="9"/>
        <v>6.5110449223585221</v>
      </c>
      <c r="F51" s="23">
        <f t="shared" si="9"/>
        <v>-35.024509636020412</v>
      </c>
      <c r="G51" s="23">
        <f t="shared" si="9"/>
        <v>4.3874703948730769</v>
      </c>
      <c r="H51" s="23">
        <f t="shared" si="9"/>
        <v>133.84056339979051</v>
      </c>
      <c r="I51" s="23">
        <f t="shared" si="9"/>
        <v>-45.466751198172382</v>
      </c>
      <c r="J51" s="23">
        <f t="shared" si="9"/>
        <v>77.343155103024486</v>
      </c>
      <c r="K51" s="23">
        <f t="shared" si="9"/>
        <v>-24.461326693856194</v>
      </c>
      <c r="L51" s="23">
        <f t="shared" si="9"/>
        <v>1.8559739862118505</v>
      </c>
      <c r="M51" s="23">
        <f t="shared" si="9"/>
        <v>57.155117657106956</v>
      </c>
      <c r="N51" s="23">
        <f t="shared" si="9"/>
        <v>22.581257904709247</v>
      </c>
      <c r="O51" s="23">
        <f t="shared" si="9"/>
        <v>19.513231330261121</v>
      </c>
      <c r="P51" s="23">
        <f t="shared" si="9"/>
        <v>-24.634408644750337</v>
      </c>
      <c r="Q51" s="23">
        <f t="shared" si="9"/>
        <v>27.429078670854551</v>
      </c>
      <c r="R51" s="23">
        <f t="shared" si="9"/>
        <v>178.62064478191377</v>
      </c>
      <c r="S51" s="23">
        <f t="shared" si="9"/>
        <v>-43.200147090127771</v>
      </c>
      <c r="T51" s="23">
        <f t="shared" si="9"/>
        <v>59.305155321017224</v>
      </c>
      <c r="U51" s="23">
        <f t="shared" si="9"/>
        <v>-27.40306602291318</v>
      </c>
      <c r="V51" s="23">
        <f t="shared" si="9"/>
        <v>-31.227036819157235</v>
      </c>
      <c r="W51" s="23">
        <f t="shared" si="12"/>
        <v>-2.6900913575457821</v>
      </c>
      <c r="X51" s="23">
        <f t="shared" si="13"/>
        <v>12.370427761568251</v>
      </c>
      <c r="Y51" s="23">
        <f t="shared" si="14"/>
        <v>-70.029647596585619</v>
      </c>
      <c r="Z51" s="23">
        <f t="shared" si="15"/>
        <v>109.2468672311492</v>
      </c>
      <c r="AA51" s="23">
        <f t="shared" si="16"/>
        <v>-80.013525364838358</v>
      </c>
      <c r="AB51" s="23">
        <f t="shared" si="17"/>
        <v>-19.330491359951651</v>
      </c>
      <c r="AC51" s="60">
        <f t="shared" si="18"/>
        <v>-2.4491686757434739</v>
      </c>
    </row>
    <row r="52" spans="1:29" s="2" customFormat="1" x14ac:dyDescent="0.15">
      <c r="A52" s="50"/>
      <c r="B52" s="19" t="s">
        <v>23</v>
      </c>
      <c r="C52" s="23" t="s">
        <v>10</v>
      </c>
      <c r="D52" s="23">
        <f t="shared" si="11"/>
        <v>44.486695613659862</v>
      </c>
      <c r="E52" s="23">
        <f t="shared" si="9"/>
        <v>-4.3012752913127059</v>
      </c>
      <c r="F52" s="23">
        <f t="shared" si="9"/>
        <v>-27.248087323978353</v>
      </c>
      <c r="G52" s="23">
        <f t="shared" si="9"/>
        <v>105.14687619950774</v>
      </c>
      <c r="H52" s="23">
        <f t="shared" si="9"/>
        <v>647.09646057470934</v>
      </c>
      <c r="I52" s="23">
        <f t="shared" si="9"/>
        <v>-91.881093381660932</v>
      </c>
      <c r="J52" s="23">
        <f t="shared" si="9"/>
        <v>151.49963633724317</v>
      </c>
      <c r="K52" s="23">
        <f t="shared" si="9"/>
        <v>-35.78357838790069</v>
      </c>
      <c r="L52" s="23">
        <f t="shared" si="9"/>
        <v>63.757150748546451</v>
      </c>
      <c r="M52" s="23">
        <f t="shared" si="9"/>
        <v>183.68894725738272</v>
      </c>
      <c r="N52" s="23">
        <f t="shared" si="9"/>
        <v>2.7589182713817877</v>
      </c>
      <c r="O52" s="23">
        <f t="shared" si="9"/>
        <v>22.361474791070492</v>
      </c>
      <c r="P52" s="23">
        <f t="shared" si="9"/>
        <v>-31.241200343651414</v>
      </c>
      <c r="Q52" s="23">
        <f t="shared" si="9"/>
        <v>-16.860332432043705</v>
      </c>
      <c r="R52" s="23">
        <f t="shared" si="9"/>
        <v>185.00889385359579</v>
      </c>
      <c r="S52" s="23">
        <f t="shared" si="9"/>
        <v>251.03159756671636</v>
      </c>
      <c r="T52" s="23">
        <f t="shared" si="9"/>
        <v>23.155173291278757</v>
      </c>
      <c r="U52" s="23">
        <f t="shared" si="9"/>
        <v>14.177660427655667</v>
      </c>
      <c r="V52" s="23">
        <f t="shared" si="9"/>
        <v>18.47514072682776</v>
      </c>
      <c r="W52" s="23">
        <f t="shared" si="12"/>
        <v>8.6749177555241204</v>
      </c>
      <c r="X52" s="23">
        <f t="shared" si="13"/>
        <v>-14.363910303212464</v>
      </c>
      <c r="Y52" s="23">
        <f t="shared" si="14"/>
        <v>-17.401578966348339</v>
      </c>
      <c r="Z52" s="23">
        <f t="shared" si="15"/>
        <v>11.294408420284711</v>
      </c>
      <c r="AA52" s="23">
        <f t="shared" si="16"/>
        <v>12.124421555130198</v>
      </c>
      <c r="AB52" s="23">
        <f t="shared" si="17"/>
        <v>-30.961517821630068</v>
      </c>
      <c r="AC52" s="60">
        <f t="shared" si="18"/>
        <v>18.03449760366491</v>
      </c>
    </row>
    <row r="53" spans="1:29" s="2" customFormat="1" x14ac:dyDescent="0.15">
      <c r="A53" s="5"/>
      <c r="B53" s="19" t="s">
        <v>24</v>
      </c>
      <c r="C53" s="23" t="s">
        <v>10</v>
      </c>
      <c r="D53" s="23">
        <f t="shared" si="11"/>
        <v>125.65652275980855</v>
      </c>
      <c r="E53" s="23">
        <f t="shared" si="9"/>
        <v>-38.073689177591909</v>
      </c>
      <c r="F53" s="23">
        <f t="shared" si="9"/>
        <v>146.06767258031959</v>
      </c>
      <c r="G53" s="23">
        <f t="shared" si="9"/>
        <v>-80.429280582157872</v>
      </c>
      <c r="H53" s="23">
        <f t="shared" si="9"/>
        <v>-32.33744482793719</v>
      </c>
      <c r="I53" s="23">
        <f t="shared" si="9"/>
        <v>146.83453768687536</v>
      </c>
      <c r="J53" s="23">
        <f t="shared" si="9"/>
        <v>-26.98611535101108</v>
      </c>
      <c r="K53" s="23">
        <f t="shared" si="9"/>
        <v>-24.532138870698603</v>
      </c>
      <c r="L53" s="23">
        <f t="shared" si="9"/>
        <v>0.64541103603603744</v>
      </c>
      <c r="M53" s="23">
        <f t="shared" si="9"/>
        <v>-56.828764639418011</v>
      </c>
      <c r="N53" s="23">
        <f t="shared" si="9"/>
        <v>115.451652839969</v>
      </c>
      <c r="O53" s="23">
        <f t="shared" si="9"/>
        <v>106.57231360131982</v>
      </c>
      <c r="P53" s="23">
        <f t="shared" si="9"/>
        <v>-49.068697924113813</v>
      </c>
      <c r="Q53" s="23">
        <f t="shared" si="9"/>
        <v>1.5169225837604756</v>
      </c>
      <c r="R53" s="23">
        <f t="shared" si="9"/>
        <v>328.20431854932792</v>
      </c>
      <c r="S53" s="23">
        <f t="shared" si="9"/>
        <v>-84.343995840396346</v>
      </c>
      <c r="T53" s="23">
        <f t="shared" si="9"/>
        <v>42.628943610421089</v>
      </c>
      <c r="U53" s="23">
        <f t="shared" si="9"/>
        <v>513.90696368342276</v>
      </c>
      <c r="V53" s="23">
        <f t="shared" si="9"/>
        <v>-88.736506870553328</v>
      </c>
      <c r="W53" s="23">
        <f t="shared" si="12"/>
        <v>154.83302812574146</v>
      </c>
      <c r="X53" s="23">
        <f t="shared" si="13"/>
        <v>6.399115231225224</v>
      </c>
      <c r="Y53" s="23">
        <f t="shared" si="14"/>
        <v>-76.504770062619173</v>
      </c>
      <c r="Z53" s="23">
        <f t="shared" si="15"/>
        <v>-37.819241008010131</v>
      </c>
      <c r="AA53" s="23">
        <f t="shared" si="16"/>
        <v>-89.460568804450915</v>
      </c>
      <c r="AB53" s="23">
        <f t="shared" si="17"/>
        <v>-100</v>
      </c>
      <c r="AC53" s="60">
        <f t="shared" si="18"/>
        <v>-100</v>
      </c>
    </row>
    <row r="54" spans="1:29" s="2" customFormat="1" x14ac:dyDescent="0.15">
      <c r="A54" s="50"/>
      <c r="B54" s="19" t="s">
        <v>25</v>
      </c>
      <c r="C54" s="23" t="s">
        <v>10</v>
      </c>
      <c r="D54" s="23">
        <f t="shared" si="11"/>
        <v>24.94036404454738</v>
      </c>
      <c r="E54" s="23">
        <f t="shared" si="9"/>
        <v>34.933664587393082</v>
      </c>
      <c r="F54" s="23">
        <f t="shared" si="9"/>
        <v>-7.5708903715839995</v>
      </c>
      <c r="G54" s="23">
        <f t="shared" si="9"/>
        <v>8.2942448094742076</v>
      </c>
      <c r="H54" s="23">
        <f t="shared" si="9"/>
        <v>20.776719567842619</v>
      </c>
      <c r="I54" s="23">
        <f t="shared" si="9"/>
        <v>-26.044275302986549</v>
      </c>
      <c r="J54" s="23">
        <f t="shared" si="9"/>
        <v>5.5425985907884296</v>
      </c>
      <c r="K54" s="23">
        <f t="shared" si="9"/>
        <v>-3.5298457583628391</v>
      </c>
      <c r="L54" s="23">
        <f t="shared" si="9"/>
        <v>-10.134072440304962</v>
      </c>
      <c r="M54" s="23">
        <f t="shared" si="9"/>
        <v>9.4557668240893946</v>
      </c>
      <c r="N54" s="23">
        <f t="shared" si="9"/>
        <v>-4.6768351734163787</v>
      </c>
      <c r="O54" s="23">
        <f t="shared" si="9"/>
        <v>5.6535906027721978</v>
      </c>
      <c r="P54" s="23">
        <f t="shared" si="9"/>
        <v>-17.319960268313253</v>
      </c>
      <c r="Q54" s="23">
        <f t="shared" si="9"/>
        <v>-18.526148946052601</v>
      </c>
      <c r="R54" s="23">
        <f t="shared" si="9"/>
        <v>19.687213879935769</v>
      </c>
      <c r="S54" s="23">
        <f t="shared" si="9"/>
        <v>18.09571867097435</v>
      </c>
      <c r="T54" s="23">
        <f t="shared" si="9"/>
        <v>20.198263180222995</v>
      </c>
      <c r="U54" s="23">
        <f t="shared" si="9"/>
        <v>6.6011233147646777</v>
      </c>
      <c r="V54" s="23">
        <f t="shared" ref="E54:V56" si="19">IF(U20=0,"--",((V20/U20)*100-100))</f>
        <v>-5.2138591552768077</v>
      </c>
      <c r="W54" s="23">
        <f t="shared" si="12"/>
        <v>-2.2579463457132505</v>
      </c>
      <c r="X54" s="23">
        <f t="shared" si="13"/>
        <v>0.8537598052171802</v>
      </c>
      <c r="Y54" s="23">
        <f t="shared" si="14"/>
        <v>-5.155865518770824</v>
      </c>
      <c r="Z54" s="23">
        <f t="shared" si="15"/>
        <v>8.6972963828406762</v>
      </c>
      <c r="AA54" s="23">
        <f t="shared" si="16"/>
        <v>-12.626948686864722</v>
      </c>
      <c r="AB54" s="23">
        <f t="shared" si="17"/>
        <v>-6.4218998224987729</v>
      </c>
      <c r="AC54" s="60">
        <f t="shared" si="18"/>
        <v>1.4682963165603136</v>
      </c>
    </row>
    <row r="55" spans="1:29" s="2" customFormat="1" x14ac:dyDescent="0.15">
      <c r="A55" s="50"/>
      <c r="B55" s="19" t="s">
        <v>26</v>
      </c>
      <c r="C55" s="23" t="s">
        <v>10</v>
      </c>
      <c r="D55" s="23">
        <f t="shared" si="11"/>
        <v>20.43134707216268</v>
      </c>
      <c r="E55" s="23">
        <f t="shared" si="19"/>
        <v>-8.5737302257309977</v>
      </c>
      <c r="F55" s="23">
        <f t="shared" si="19"/>
        <v>-29.54443627990851</v>
      </c>
      <c r="G55" s="23">
        <f t="shared" si="19"/>
        <v>82.590812666595838</v>
      </c>
      <c r="H55" s="23">
        <f t="shared" si="19"/>
        <v>39.519652292443197</v>
      </c>
      <c r="I55" s="23">
        <f t="shared" si="19"/>
        <v>-13.455172800475566</v>
      </c>
      <c r="J55" s="23">
        <f t="shared" si="19"/>
        <v>-40.274942151192782</v>
      </c>
      <c r="K55" s="23">
        <f t="shared" si="19"/>
        <v>-48.318670457552059</v>
      </c>
      <c r="L55" s="23">
        <f t="shared" si="19"/>
        <v>29.303487615589574</v>
      </c>
      <c r="M55" s="23">
        <f t="shared" si="19"/>
        <v>-8.8953027342532067</v>
      </c>
      <c r="N55" s="23">
        <f t="shared" si="19"/>
        <v>0.5203751136106689</v>
      </c>
      <c r="O55" s="23">
        <f t="shared" si="19"/>
        <v>-6.7464656414474433</v>
      </c>
      <c r="P55" s="23">
        <f t="shared" si="19"/>
        <v>4.6790348722838644</v>
      </c>
      <c r="Q55" s="23">
        <f t="shared" si="19"/>
        <v>-23.375448756332744</v>
      </c>
      <c r="R55" s="23">
        <f t="shared" si="19"/>
        <v>17.885277253809704</v>
      </c>
      <c r="S55" s="23">
        <f t="shared" si="19"/>
        <v>16.35337975704833</v>
      </c>
      <c r="T55" s="23">
        <f t="shared" si="19"/>
        <v>8.0962040456603432</v>
      </c>
      <c r="U55" s="23">
        <f t="shared" si="19"/>
        <v>-8.9531987990881845</v>
      </c>
      <c r="V55" s="23">
        <f t="shared" si="19"/>
        <v>198.72213292585513</v>
      </c>
      <c r="W55" s="23">
        <f t="shared" si="12"/>
        <v>2.2605391561003216</v>
      </c>
      <c r="X55" s="23">
        <f t="shared" si="13"/>
        <v>-19.191660268110553</v>
      </c>
      <c r="Y55" s="23">
        <f t="shared" si="14"/>
        <v>-89.016296241754588</v>
      </c>
      <c r="Z55" s="23">
        <f t="shared" si="15"/>
        <v>36.951663906223274</v>
      </c>
      <c r="AA55" s="23">
        <f t="shared" si="16"/>
        <v>-93.444739403632141</v>
      </c>
      <c r="AB55" s="23">
        <f t="shared" si="17"/>
        <v>-7.8749272595274249</v>
      </c>
      <c r="AC55" s="60">
        <f t="shared" si="18"/>
        <v>-15.105271019908006</v>
      </c>
    </row>
    <row r="56" spans="1:29" s="2" customFormat="1" x14ac:dyDescent="0.15">
      <c r="A56" s="50"/>
      <c r="B56" s="19" t="s">
        <v>7</v>
      </c>
      <c r="C56" s="23" t="s">
        <v>10</v>
      </c>
      <c r="D56" s="23">
        <f t="shared" si="11"/>
        <v>24.388200298412727</v>
      </c>
      <c r="E56" s="23">
        <f t="shared" si="19"/>
        <v>29.775330611394679</v>
      </c>
      <c r="F56" s="23">
        <f t="shared" si="19"/>
        <v>-9.4062677746498764</v>
      </c>
      <c r="G56" s="23">
        <f t="shared" si="19"/>
        <v>13.120509417807071</v>
      </c>
      <c r="H56" s="23">
        <f t="shared" si="19"/>
        <v>22.741968155959299</v>
      </c>
      <c r="I56" s="23">
        <f t="shared" si="19"/>
        <v>-24.543840881910128</v>
      </c>
      <c r="J56" s="23">
        <f t="shared" si="19"/>
        <v>-0.72066145872284437</v>
      </c>
      <c r="K56" s="23">
        <f t="shared" si="19"/>
        <v>-7.2131368242728655</v>
      </c>
      <c r="L56" s="23">
        <f t="shared" si="19"/>
        <v>-8.3276322124049074</v>
      </c>
      <c r="M56" s="23">
        <f t="shared" si="19"/>
        <v>8.2701435127580822</v>
      </c>
      <c r="N56" s="23">
        <f t="shared" si="19"/>
        <v>-4.3942901289942853</v>
      </c>
      <c r="O56" s="23">
        <f t="shared" si="19"/>
        <v>4.9448108051495296</v>
      </c>
      <c r="P56" s="23">
        <f t="shared" si="19"/>
        <v>-16.202595815286401</v>
      </c>
      <c r="Q56" s="23">
        <f t="shared" si="19"/>
        <v>-18.833829597787599</v>
      </c>
      <c r="R56" s="23">
        <f t="shared" si="19"/>
        <v>19.57928105281637</v>
      </c>
      <c r="S56" s="23">
        <f t="shared" si="19"/>
        <v>17.992834086560364</v>
      </c>
      <c r="T56" s="23">
        <f t="shared" si="19"/>
        <v>19.493569604617036</v>
      </c>
      <c r="U56" s="23">
        <f t="shared" si="19"/>
        <v>5.781794858919568</v>
      </c>
      <c r="V56" s="23">
        <f t="shared" si="19"/>
        <v>4.0321557735974807</v>
      </c>
      <c r="W56" s="23">
        <f t="shared" si="12"/>
        <v>-1.6697078979487401</v>
      </c>
      <c r="X56" s="23">
        <f t="shared" si="13"/>
        <v>-1.8601563389007509</v>
      </c>
      <c r="Y56" s="23">
        <f t="shared" si="14"/>
        <v>-14.504521391403742</v>
      </c>
      <c r="Z56" s="23">
        <f t="shared" si="15"/>
        <v>9.1019499172292626</v>
      </c>
      <c r="AA56" s="23">
        <f t="shared" si="16"/>
        <v>-14.079861395999714</v>
      </c>
      <c r="AB56" s="23">
        <f t="shared" si="17"/>
        <v>-6.4238927952269194</v>
      </c>
      <c r="AC56" s="60">
        <f t="shared" si="18"/>
        <v>0.9650214589442152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/>
    <row r="61" spans="1:29" ht="12.75" customHeight="1" x14ac:dyDescent="0.15">
      <c r="A61" s="1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A2:AC2"/>
    <mergeCell ref="A4:AC4"/>
    <mergeCell ref="B7:AC7"/>
    <mergeCell ref="B24:AC24"/>
    <mergeCell ref="B41:AC41"/>
  </mergeCells>
  <hyperlinks>
    <hyperlink ref="A61" location="NOTAS!A1" display="NOTAS" xr:uid="{00000000-0004-0000-0D00-000000000000}"/>
    <hyperlink ref="A1" location="ÍNDICE!A1" display="INDICE" xr:uid="{00000000-0004-0000-0D00-000001000000}"/>
  </hyperlinks>
  <pageMargins left="0.75" right="0.75" top="1" bottom="1" header="0" footer="0"/>
  <pageSetup orientation="portrait" verticalDpi="0"/>
  <headerFooter alignWithMargins="0"/>
  <ignoredErrors>
    <ignoredError sqref="AC4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69"/>
  <sheetViews>
    <sheetView showGridLines="0" topLeftCell="L1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57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2" customFormat="1" x14ac:dyDescent="0.15">
      <c r="A4" s="83" t="s">
        <v>1086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58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s="2" customFormat="1" x14ac:dyDescent="0.15">
      <c r="A9" s="48"/>
      <c r="B9" s="19" t="s">
        <v>14</v>
      </c>
      <c r="C9" s="47">
        <v>1271.9561670000001</v>
      </c>
      <c r="D9" s="47">
        <v>1460.163759</v>
      </c>
      <c r="E9" s="47">
        <v>1706.025425</v>
      </c>
      <c r="F9" s="47">
        <v>2229.7422839999999</v>
      </c>
      <c r="G9" s="47">
        <v>3295.3819360000002</v>
      </c>
      <c r="H9" s="47">
        <v>3983.9736339999999</v>
      </c>
      <c r="I9" s="47">
        <v>3567.2373950000001</v>
      </c>
      <c r="J9" s="47">
        <v>3752.1969509999999</v>
      </c>
      <c r="K9" s="47">
        <v>3703.6107259999999</v>
      </c>
      <c r="L9" s="47">
        <v>3881.7424959999998</v>
      </c>
      <c r="M9" s="47">
        <v>3942.4356929999999</v>
      </c>
      <c r="N9" s="47">
        <v>3757.8710850000002</v>
      </c>
      <c r="O9" s="47">
        <v>3548.2336319999999</v>
      </c>
      <c r="P9" s="47">
        <v>3041.7952129999999</v>
      </c>
      <c r="Q9" s="47">
        <v>2395.7467830000001</v>
      </c>
      <c r="R9" s="47">
        <v>2841.468343</v>
      </c>
      <c r="S9" s="47">
        <v>3157.222096</v>
      </c>
      <c r="T9" s="47">
        <v>3268.6769690000001</v>
      </c>
      <c r="U9" s="47">
        <v>3456.248478</v>
      </c>
      <c r="V9" s="47">
        <v>3658.844407</v>
      </c>
      <c r="W9" s="47">
        <v>3454.4426239999998</v>
      </c>
      <c r="X9" s="47">
        <v>3232.7726600000001</v>
      </c>
      <c r="Y9" s="47">
        <v>3171.8613899999996</v>
      </c>
      <c r="Z9" s="47">
        <v>3218.4451040000008</v>
      </c>
      <c r="AA9" s="47">
        <v>2905.7001520000003</v>
      </c>
      <c r="AB9" s="47">
        <v>2265.8021679999979</v>
      </c>
      <c r="AC9" s="47">
        <f>SUM(C9:AB9)</f>
        <v>80169.597569999998</v>
      </c>
    </row>
    <row r="10" spans="1:29" s="2" customFormat="1" x14ac:dyDescent="0.15">
      <c r="A10" s="48"/>
      <c r="B10" s="19" t="s">
        <v>15</v>
      </c>
      <c r="C10" s="47">
        <v>2.8083480000000001</v>
      </c>
      <c r="D10" s="47">
        <v>4.0569300000000004</v>
      </c>
      <c r="E10" s="47">
        <v>11.021839999999999</v>
      </c>
      <c r="F10" s="47">
        <v>17.667641</v>
      </c>
      <c r="G10" s="47">
        <v>29.473783000000001</v>
      </c>
      <c r="H10" s="47">
        <v>105.662932</v>
      </c>
      <c r="I10" s="47">
        <v>113.41502199999999</v>
      </c>
      <c r="J10" s="47">
        <v>207.23702800000001</v>
      </c>
      <c r="K10" s="47">
        <v>227.20031499999999</v>
      </c>
      <c r="L10" s="47">
        <v>401.00577600000003</v>
      </c>
      <c r="M10" s="47">
        <v>553.02291500000001</v>
      </c>
      <c r="N10" s="47">
        <v>492.10398400000003</v>
      </c>
      <c r="O10" s="47">
        <v>392.86613899999998</v>
      </c>
      <c r="P10" s="47">
        <v>471.29486000000003</v>
      </c>
      <c r="Q10" s="47">
        <v>433.55796500000002</v>
      </c>
      <c r="R10" s="47">
        <v>637.81078200000002</v>
      </c>
      <c r="S10" s="47">
        <v>736.56253600000002</v>
      </c>
      <c r="T10" s="47">
        <v>815.70013400000005</v>
      </c>
      <c r="U10" s="47">
        <v>787.79452200000003</v>
      </c>
      <c r="V10" s="47">
        <v>904.68399999999997</v>
      </c>
      <c r="W10" s="47">
        <v>1234.6524549999999</v>
      </c>
      <c r="X10" s="47">
        <v>1235.8373630000001</v>
      </c>
      <c r="Y10" s="47">
        <v>1286.2485920000001</v>
      </c>
      <c r="Z10" s="47">
        <v>1344.855326000001</v>
      </c>
      <c r="AA10" s="47">
        <v>1149.4767919999999</v>
      </c>
      <c r="AB10" s="47">
        <v>918.13031000000012</v>
      </c>
      <c r="AC10" s="47">
        <f t="shared" ref="AC10:AC22" si="0">SUM(C10:AB10)</f>
        <v>14514.148290000001</v>
      </c>
    </row>
    <row r="11" spans="1:29" s="2" customFormat="1" x14ac:dyDescent="0.15">
      <c r="A11" s="5"/>
      <c r="B11" s="19" t="s">
        <v>48</v>
      </c>
      <c r="C11" s="47">
        <v>6.847970000000001</v>
      </c>
      <c r="D11" s="47">
        <v>14.303238999999991</v>
      </c>
      <c r="E11" s="47">
        <v>13.527110000000002</v>
      </c>
      <c r="F11" s="47">
        <v>22.093490000000017</v>
      </c>
      <c r="G11" s="47">
        <v>46.001388000000027</v>
      </c>
      <c r="H11" s="47">
        <v>62.504212000000017</v>
      </c>
      <c r="I11" s="47">
        <v>84.436962999999949</v>
      </c>
      <c r="J11" s="47">
        <v>91.333710000000025</v>
      </c>
      <c r="K11" s="47">
        <v>78.321204000000023</v>
      </c>
      <c r="L11" s="47">
        <v>102.908283</v>
      </c>
      <c r="M11" s="47">
        <v>130.22529699999998</v>
      </c>
      <c r="N11" s="47">
        <v>132.35961699999996</v>
      </c>
      <c r="O11" s="47">
        <v>139.81070400000007</v>
      </c>
      <c r="P11" s="47">
        <v>125.76584099999998</v>
      </c>
      <c r="Q11" s="47">
        <v>101.50662599999997</v>
      </c>
      <c r="R11" s="47">
        <v>138.76597199999995</v>
      </c>
      <c r="S11" s="47">
        <v>153.10975400000001</v>
      </c>
      <c r="T11" s="47">
        <v>189.60097700000006</v>
      </c>
      <c r="U11" s="47">
        <v>201.71635899999993</v>
      </c>
      <c r="V11" s="47">
        <v>195.93620399999998</v>
      </c>
      <c r="W11" s="47">
        <v>197.88608699999995</v>
      </c>
      <c r="X11" s="47">
        <v>206.87329600000001</v>
      </c>
      <c r="Y11" s="47">
        <v>211.10677900000005</v>
      </c>
      <c r="Z11" s="47">
        <v>239.51251100000007</v>
      </c>
      <c r="AA11" s="47">
        <v>236.99898800000003</v>
      </c>
      <c r="AB11" s="47">
        <v>172.99141699999998</v>
      </c>
      <c r="AC11" s="47">
        <f t="shared" si="0"/>
        <v>3296.4439980000002</v>
      </c>
    </row>
    <row r="12" spans="1:29" s="2" customFormat="1" x14ac:dyDescent="0.15">
      <c r="A12" s="48"/>
      <c r="B12" s="19" t="s">
        <v>17</v>
      </c>
      <c r="C12" s="47">
        <v>21.687107999999995</v>
      </c>
      <c r="D12" s="47">
        <v>37.251893000000003</v>
      </c>
      <c r="E12" s="47">
        <v>57.077860000000008</v>
      </c>
      <c r="F12" s="47">
        <v>61.805811000000006</v>
      </c>
      <c r="G12" s="47">
        <v>57.458979999999997</v>
      </c>
      <c r="H12" s="47">
        <v>75.667910000000006</v>
      </c>
      <c r="I12" s="47">
        <v>80.417243999999997</v>
      </c>
      <c r="J12" s="47">
        <v>100.275064</v>
      </c>
      <c r="K12" s="47">
        <v>96.415799999999976</v>
      </c>
      <c r="L12" s="47">
        <v>126.729805</v>
      </c>
      <c r="M12" s="47">
        <v>144.79643100000001</v>
      </c>
      <c r="N12" s="47">
        <v>167.87078500000001</v>
      </c>
      <c r="O12" s="47">
        <v>170.545334</v>
      </c>
      <c r="P12" s="47">
        <v>182.34201999999999</v>
      </c>
      <c r="Q12" s="47">
        <v>132.66978400000002</v>
      </c>
      <c r="R12" s="47">
        <v>162.97260799999998</v>
      </c>
      <c r="S12" s="47">
        <v>190.82046499999998</v>
      </c>
      <c r="T12" s="47">
        <v>178.92912099999992</v>
      </c>
      <c r="U12" s="47">
        <v>184.17531900000003</v>
      </c>
      <c r="V12" s="47">
        <v>140.18129900000005</v>
      </c>
      <c r="W12" s="47">
        <v>121.53531100000005</v>
      </c>
      <c r="X12" s="47">
        <v>135.61682399999998</v>
      </c>
      <c r="Y12" s="47">
        <v>141.83710299999998</v>
      </c>
      <c r="Z12" s="47">
        <v>151.38783600000008</v>
      </c>
      <c r="AA12" s="47">
        <v>75.798451</v>
      </c>
      <c r="AB12" s="47">
        <v>46.639555000000001</v>
      </c>
      <c r="AC12" s="47">
        <f t="shared" si="0"/>
        <v>3042.9057210000001</v>
      </c>
    </row>
    <row r="13" spans="1:29" s="2" customFormat="1" x14ac:dyDescent="0.15">
      <c r="A13" s="48"/>
      <c r="B13" s="19" t="s">
        <v>18</v>
      </c>
      <c r="C13" s="47">
        <f>SUM(C14:C19)</f>
        <v>4.5077610000000004</v>
      </c>
      <c r="D13" s="47">
        <f t="shared" ref="D13:AB13" si="1">SUM(D14:D19)</f>
        <v>10.111580999999999</v>
      </c>
      <c r="E13" s="47">
        <f t="shared" si="1"/>
        <v>12.271974999999999</v>
      </c>
      <c r="F13" s="47">
        <f t="shared" si="1"/>
        <v>11.713229999999999</v>
      </c>
      <c r="G13" s="47">
        <f t="shared" si="1"/>
        <v>11.718652000000001</v>
      </c>
      <c r="H13" s="47">
        <f t="shared" si="1"/>
        <v>12.118872</v>
      </c>
      <c r="I13" s="47">
        <f t="shared" si="1"/>
        <v>15.824833000000002</v>
      </c>
      <c r="J13" s="47">
        <f t="shared" si="1"/>
        <v>16.399971999999998</v>
      </c>
      <c r="K13" s="47">
        <f t="shared" si="1"/>
        <v>17.894035000000006</v>
      </c>
      <c r="L13" s="47">
        <f t="shared" si="1"/>
        <v>32.216847999999999</v>
      </c>
      <c r="M13" s="47">
        <f t="shared" si="1"/>
        <v>35.978630999999993</v>
      </c>
      <c r="N13" s="47">
        <f t="shared" si="1"/>
        <v>38.473233</v>
      </c>
      <c r="O13" s="47">
        <f t="shared" si="1"/>
        <v>36.533563999999998</v>
      </c>
      <c r="P13" s="47">
        <f t="shared" si="1"/>
        <v>43.461224999999999</v>
      </c>
      <c r="Q13" s="47">
        <f t="shared" si="1"/>
        <v>36.320373000000004</v>
      </c>
      <c r="R13" s="47">
        <f t="shared" si="1"/>
        <v>40.307788000000002</v>
      </c>
      <c r="S13" s="47">
        <f t="shared" si="1"/>
        <v>46.836835999999998</v>
      </c>
      <c r="T13" s="47">
        <f t="shared" si="1"/>
        <v>48.030061000000003</v>
      </c>
      <c r="U13" s="47">
        <f t="shared" si="1"/>
        <v>52.650378000000003</v>
      </c>
      <c r="V13" s="47">
        <f t="shared" si="1"/>
        <v>60.445778999999995</v>
      </c>
      <c r="W13" s="47">
        <f t="shared" si="1"/>
        <v>61.350436999999999</v>
      </c>
      <c r="X13" s="47">
        <f t="shared" si="1"/>
        <v>57.537807999999998</v>
      </c>
      <c r="Y13" s="47">
        <f t="shared" si="1"/>
        <v>46.970641999999998</v>
      </c>
      <c r="Z13" s="47">
        <f t="shared" si="1"/>
        <v>55.340938000000008</v>
      </c>
      <c r="AA13" s="47">
        <f t="shared" si="1"/>
        <v>19.498885999999999</v>
      </c>
      <c r="AB13" s="47">
        <f t="shared" si="1"/>
        <v>11.336824999999999</v>
      </c>
      <c r="AC13" s="47">
        <f t="shared" si="0"/>
        <v>835.85116300000004</v>
      </c>
    </row>
    <row r="14" spans="1:29" s="2" customFormat="1" x14ac:dyDescent="0.15">
      <c r="A14" s="48"/>
      <c r="B14" s="19" t="s">
        <v>19</v>
      </c>
      <c r="C14" s="47">
        <v>0.97732300000000005</v>
      </c>
      <c r="D14" s="47">
        <v>1.809069</v>
      </c>
      <c r="E14" s="47">
        <v>1.175713</v>
      </c>
      <c r="F14" s="47">
        <v>1.684293</v>
      </c>
      <c r="G14" s="47">
        <v>3.3625020000000001</v>
      </c>
      <c r="H14" s="47">
        <v>1.3029390000000001</v>
      </c>
      <c r="I14" s="47">
        <v>0.16491800000000001</v>
      </c>
      <c r="J14" s="47">
        <v>0.209642</v>
      </c>
      <c r="K14" s="47">
        <v>0.67351399999999995</v>
      </c>
      <c r="L14" s="47">
        <v>1.2232149999999999</v>
      </c>
      <c r="M14" s="47">
        <v>0.96835199999999999</v>
      </c>
      <c r="N14" s="47">
        <v>1.065331</v>
      </c>
      <c r="O14" s="47">
        <v>1.176294</v>
      </c>
      <c r="P14" s="47">
        <v>0.173401</v>
      </c>
      <c r="Q14" s="47">
        <v>0.12202200000000001</v>
      </c>
      <c r="R14" s="47">
        <v>0.204762</v>
      </c>
      <c r="S14" s="47">
        <v>0.17228599999999999</v>
      </c>
      <c r="T14" s="47">
        <v>0.68163099999999999</v>
      </c>
      <c r="U14" s="47">
        <v>1.7495719999999999</v>
      </c>
      <c r="V14" s="47">
        <v>4.7392010000000004</v>
      </c>
      <c r="W14" s="47">
        <v>3.6229550000000001</v>
      </c>
      <c r="X14" s="47">
        <v>4.2394220000000002</v>
      </c>
      <c r="Y14" s="47">
        <v>4.3297110000000014</v>
      </c>
      <c r="Z14" s="47">
        <v>6.5979320000000001</v>
      </c>
      <c r="AA14" s="47">
        <v>4.8105400000000005</v>
      </c>
      <c r="AB14" s="47">
        <v>3.3592230000000001</v>
      </c>
      <c r="AC14" s="47">
        <f t="shared" si="0"/>
        <v>50.595763000000012</v>
      </c>
    </row>
    <row r="15" spans="1:29" s="2" customFormat="1" x14ac:dyDescent="0.15">
      <c r="A15" s="5"/>
      <c r="B15" s="19" t="s">
        <v>20</v>
      </c>
      <c r="C15" s="47">
        <v>2.1525889999999999</v>
      </c>
      <c r="D15" s="47">
        <v>3.3284560000000001</v>
      </c>
      <c r="E15" s="47">
        <v>4.3849460000000002</v>
      </c>
      <c r="F15" s="47">
        <v>3.94252</v>
      </c>
      <c r="G15" s="47">
        <v>4.4471100000000003</v>
      </c>
      <c r="H15" s="47">
        <v>4.7344099999999996</v>
      </c>
      <c r="I15" s="47">
        <v>5.7873559999999999</v>
      </c>
      <c r="J15" s="47">
        <v>5.7500819999999999</v>
      </c>
      <c r="K15" s="47">
        <v>4.5281390000000004</v>
      </c>
      <c r="L15" s="47">
        <v>6.4953440000000002</v>
      </c>
      <c r="M15" s="47">
        <v>6.4265489999999996</v>
      </c>
      <c r="N15" s="47">
        <v>7.235074</v>
      </c>
      <c r="O15" s="47">
        <v>8.2182099999999991</v>
      </c>
      <c r="P15" s="47">
        <v>9.1884929999999994</v>
      </c>
      <c r="Q15" s="47">
        <v>8.5942100000000003</v>
      </c>
      <c r="R15" s="47">
        <v>11.331034000000001</v>
      </c>
      <c r="S15" s="47">
        <v>12.958209999999999</v>
      </c>
      <c r="T15" s="47">
        <v>13.789045</v>
      </c>
      <c r="U15" s="47">
        <v>13.37834</v>
      </c>
      <c r="V15" s="47">
        <v>15.366591</v>
      </c>
      <c r="W15" s="47">
        <v>11.471736999999999</v>
      </c>
      <c r="X15" s="47">
        <v>11.25792</v>
      </c>
      <c r="Y15" s="47">
        <v>6.4641550000000008</v>
      </c>
      <c r="Z15" s="47">
        <v>6.8364859999999998</v>
      </c>
      <c r="AA15" s="47">
        <v>1.8340379999999998</v>
      </c>
      <c r="AB15" s="47">
        <v>0.46353300000000003</v>
      </c>
      <c r="AC15" s="47">
        <f t="shared" si="0"/>
        <v>190.36457700000003</v>
      </c>
    </row>
    <row r="16" spans="1:29" s="2" customFormat="1" x14ac:dyDescent="0.15">
      <c r="A16" s="48"/>
      <c r="B16" s="19" t="s">
        <v>21</v>
      </c>
      <c r="C16" s="47">
        <v>1.3484590000000001</v>
      </c>
      <c r="D16" s="47">
        <v>4.141343</v>
      </c>
      <c r="E16" s="47">
        <v>6.0452199999999996</v>
      </c>
      <c r="F16" s="47">
        <v>5.7477590000000003</v>
      </c>
      <c r="G16" s="47">
        <v>3.6553840000000002</v>
      </c>
      <c r="H16" s="47">
        <v>6.0539209999999999</v>
      </c>
      <c r="I16" s="47">
        <v>9.3728899999999999</v>
      </c>
      <c r="J16" s="47">
        <v>10.384805999999999</v>
      </c>
      <c r="K16" s="47">
        <v>12.503714</v>
      </c>
      <c r="L16" s="47">
        <v>23.876655</v>
      </c>
      <c r="M16" s="47">
        <v>28.347076000000001</v>
      </c>
      <c r="N16" s="47">
        <v>28.762938999999999</v>
      </c>
      <c r="O16" s="47">
        <v>25.784275999999998</v>
      </c>
      <c r="P16" s="47">
        <v>31.030093999999998</v>
      </c>
      <c r="Q16" s="47">
        <v>24.770579000000001</v>
      </c>
      <c r="R16" s="47">
        <v>25.542974999999998</v>
      </c>
      <c r="S16" s="47">
        <v>30.513217000000001</v>
      </c>
      <c r="T16" s="47">
        <v>30.024152000000001</v>
      </c>
      <c r="U16" s="47">
        <v>34.429447000000003</v>
      </c>
      <c r="V16" s="47">
        <v>30.971285999999999</v>
      </c>
      <c r="W16" s="47">
        <v>23.523885</v>
      </c>
      <c r="X16" s="47">
        <v>19.640881</v>
      </c>
      <c r="Y16" s="47">
        <v>15.57536</v>
      </c>
      <c r="Z16" s="47">
        <v>15.715809000000002</v>
      </c>
      <c r="AA16" s="47">
        <v>5.6544039999999995</v>
      </c>
      <c r="AB16" s="47">
        <v>0.419211</v>
      </c>
      <c r="AC16" s="47">
        <f t="shared" si="0"/>
        <v>453.83574199999998</v>
      </c>
    </row>
    <row r="17" spans="1:29" s="2" customFormat="1" x14ac:dyDescent="0.15">
      <c r="A17" s="48"/>
      <c r="B17" s="19" t="s">
        <v>22</v>
      </c>
      <c r="C17" s="47">
        <v>4.46E-4</v>
      </c>
      <c r="D17" s="47">
        <v>3.1580000000000002E-3</v>
      </c>
      <c r="E17" s="47">
        <v>5.1298999999999997E-2</v>
      </c>
      <c r="F17" s="47">
        <v>0.18146499999999999</v>
      </c>
      <c r="G17" s="47">
        <v>3.0536000000000001E-2</v>
      </c>
      <c r="H17" s="47">
        <v>2.3282000000000001E-2</v>
      </c>
      <c r="I17" s="47">
        <v>6.8230000000000001E-3</v>
      </c>
      <c r="J17" s="47">
        <v>3.4539E-2</v>
      </c>
      <c r="K17" s="47">
        <v>0.14929799999999999</v>
      </c>
      <c r="L17" s="47">
        <v>0.30448599999999998</v>
      </c>
      <c r="M17" s="47">
        <v>0.21884100000000001</v>
      </c>
      <c r="N17" s="47">
        <v>1.336827</v>
      </c>
      <c r="O17" s="47">
        <v>1.345837</v>
      </c>
      <c r="P17" s="47">
        <v>1.9323079999999999</v>
      </c>
      <c r="Q17" s="47">
        <v>1.9888619999999999</v>
      </c>
      <c r="R17" s="47">
        <v>2.85345</v>
      </c>
      <c r="S17" s="47">
        <v>2.9316300000000002</v>
      </c>
      <c r="T17" s="47">
        <v>3.2867320000000002</v>
      </c>
      <c r="U17" s="47">
        <v>3.0855589999999999</v>
      </c>
      <c r="V17" s="47">
        <v>9.3305799999999994</v>
      </c>
      <c r="W17" s="47">
        <v>22.723297000000002</v>
      </c>
      <c r="X17" s="47">
        <v>22.341597</v>
      </c>
      <c r="Y17" s="47">
        <v>20.232202999999998</v>
      </c>
      <c r="Z17" s="47">
        <v>25.911031000000005</v>
      </c>
      <c r="AA17" s="47">
        <v>7.1086290000000005</v>
      </c>
      <c r="AB17" s="47">
        <v>7.0948579999999994</v>
      </c>
      <c r="AC17" s="47">
        <f t="shared" si="0"/>
        <v>134.50757300000001</v>
      </c>
    </row>
    <row r="18" spans="1:29" s="2" customFormat="1" x14ac:dyDescent="0.15">
      <c r="A18" s="48"/>
      <c r="B18" s="19" t="s">
        <v>23</v>
      </c>
      <c r="C18" s="47">
        <v>3.3509999999999998E-3</v>
      </c>
      <c r="D18" s="47">
        <v>3.0846999999999999E-2</v>
      </c>
      <c r="E18" s="47">
        <v>6.352E-3</v>
      </c>
      <c r="F18" s="47">
        <v>0</v>
      </c>
      <c r="G18" s="47">
        <v>7.1803000000000006E-2</v>
      </c>
      <c r="H18" s="47">
        <v>4.2550000000000001E-3</v>
      </c>
      <c r="I18" s="47">
        <v>1.3500000000000001E-3</v>
      </c>
      <c r="J18" s="47">
        <v>1.9375E-2</v>
      </c>
      <c r="K18" s="47">
        <v>3.7699999999999997E-2</v>
      </c>
      <c r="L18" s="47">
        <v>8.5800000000000004E-4</v>
      </c>
      <c r="M18" s="47">
        <v>1.7047E-2</v>
      </c>
      <c r="N18" s="47">
        <v>7.2807999999999998E-2</v>
      </c>
      <c r="O18" s="47">
        <v>8.5349999999999992E-3</v>
      </c>
      <c r="P18" s="47">
        <v>1.1047020000000001</v>
      </c>
      <c r="Q18" s="47">
        <v>0.82222499999999998</v>
      </c>
      <c r="R18" s="47">
        <v>7.7000000000000001E-5</v>
      </c>
      <c r="S18" s="47">
        <v>8.4874000000000005E-2</v>
      </c>
      <c r="T18" s="47">
        <v>0.18924099999999999</v>
      </c>
      <c r="U18" s="47">
        <v>6.9610000000000002E-3</v>
      </c>
      <c r="V18" s="47">
        <v>3.7829999999999999E-3</v>
      </c>
      <c r="W18" s="47">
        <v>1.1720000000000001E-3</v>
      </c>
      <c r="X18" s="47">
        <v>2.8279999999999998E-3</v>
      </c>
      <c r="Y18" s="47">
        <v>0.33237099999999997</v>
      </c>
      <c r="Z18" s="47">
        <v>0.17280399999999999</v>
      </c>
      <c r="AA18" s="47">
        <v>0</v>
      </c>
      <c r="AB18" s="47">
        <v>0</v>
      </c>
      <c r="AC18" s="47">
        <f t="shared" si="0"/>
        <v>2.9953190000000003</v>
      </c>
    </row>
    <row r="19" spans="1:29" s="2" customFormat="1" x14ac:dyDescent="0.15">
      <c r="A19" s="5"/>
      <c r="B19" s="19" t="s">
        <v>24</v>
      </c>
      <c r="C19" s="47">
        <v>2.5593000000000001E-2</v>
      </c>
      <c r="D19" s="47">
        <v>0.79870799999999997</v>
      </c>
      <c r="E19" s="47">
        <v>0.60844500000000001</v>
      </c>
      <c r="F19" s="47">
        <v>0.157193</v>
      </c>
      <c r="G19" s="47">
        <v>0.15131700000000001</v>
      </c>
      <c r="H19" s="47">
        <v>6.4999999999999994E-5</v>
      </c>
      <c r="I19" s="47">
        <v>0.49149599999999999</v>
      </c>
      <c r="J19" s="47">
        <v>1.5280000000000001E-3</v>
      </c>
      <c r="K19" s="47">
        <v>1.67E-3</v>
      </c>
      <c r="L19" s="47">
        <v>0.31629000000000002</v>
      </c>
      <c r="M19" s="47">
        <v>7.6599999999999997E-4</v>
      </c>
      <c r="N19" s="47">
        <v>2.5399999999999999E-4</v>
      </c>
      <c r="O19" s="47">
        <v>4.1199999999999999E-4</v>
      </c>
      <c r="P19" s="47">
        <v>3.2226999999999999E-2</v>
      </c>
      <c r="Q19" s="47">
        <v>2.2474999999999998E-2</v>
      </c>
      <c r="R19" s="47">
        <v>0.37548999999999999</v>
      </c>
      <c r="S19" s="47">
        <v>0.176619</v>
      </c>
      <c r="T19" s="47">
        <v>5.926E-2</v>
      </c>
      <c r="U19" s="47">
        <v>4.9899999999999999E-4</v>
      </c>
      <c r="V19" s="47">
        <v>3.4338E-2</v>
      </c>
      <c r="W19" s="47">
        <v>7.391E-3</v>
      </c>
      <c r="X19" s="47">
        <v>5.5160000000000001E-2</v>
      </c>
      <c r="Y19" s="47">
        <v>3.6842E-2</v>
      </c>
      <c r="Z19" s="47">
        <v>0.106876</v>
      </c>
      <c r="AA19" s="47">
        <v>9.1274999999999995E-2</v>
      </c>
      <c r="AB19" s="47">
        <v>0</v>
      </c>
      <c r="AC19" s="47">
        <f t="shared" si="0"/>
        <v>3.5521889999999998</v>
      </c>
    </row>
    <row r="20" spans="1:29" s="2" customFormat="1" x14ac:dyDescent="0.15">
      <c r="A20" s="48"/>
      <c r="B20" s="19" t="s">
        <v>25</v>
      </c>
      <c r="C20" s="21">
        <f>SUM(C9:C12)</f>
        <v>1303.2995930000002</v>
      </c>
      <c r="D20" s="21">
        <f t="shared" ref="D20:AB20" si="2">SUM(D9:D12)</f>
        <v>1515.7758210000002</v>
      </c>
      <c r="E20" s="21">
        <f t="shared" si="2"/>
        <v>1787.6522350000002</v>
      </c>
      <c r="F20" s="21">
        <f t="shared" si="2"/>
        <v>2331.3092260000003</v>
      </c>
      <c r="G20" s="21">
        <f t="shared" si="2"/>
        <v>3428.3160870000002</v>
      </c>
      <c r="H20" s="21">
        <f t="shared" si="2"/>
        <v>4227.8086880000001</v>
      </c>
      <c r="I20" s="21">
        <f t="shared" si="2"/>
        <v>3845.5066240000006</v>
      </c>
      <c r="J20" s="21">
        <f t="shared" si="2"/>
        <v>4151.0427529999997</v>
      </c>
      <c r="K20" s="21">
        <f t="shared" si="2"/>
        <v>4105.5480449999995</v>
      </c>
      <c r="L20" s="21">
        <f t="shared" si="2"/>
        <v>4512.3863599999995</v>
      </c>
      <c r="M20" s="21">
        <f t="shared" si="2"/>
        <v>4770.4803359999996</v>
      </c>
      <c r="N20" s="21">
        <f t="shared" si="2"/>
        <v>4550.2054710000002</v>
      </c>
      <c r="O20" s="21">
        <f t="shared" si="2"/>
        <v>4251.455809</v>
      </c>
      <c r="P20" s="21">
        <f t="shared" si="2"/>
        <v>3821.1979339999998</v>
      </c>
      <c r="Q20" s="21">
        <f t="shared" si="2"/>
        <v>3063.4811580000001</v>
      </c>
      <c r="R20" s="21">
        <f t="shared" si="2"/>
        <v>3781.0177050000002</v>
      </c>
      <c r="S20" s="21">
        <f t="shared" si="2"/>
        <v>4237.7148509999997</v>
      </c>
      <c r="T20" s="21">
        <f t="shared" si="2"/>
        <v>4452.9072010000009</v>
      </c>
      <c r="U20" s="21">
        <f t="shared" si="2"/>
        <v>4629.9346779999996</v>
      </c>
      <c r="V20" s="21">
        <f t="shared" si="2"/>
        <v>4899.6459099999993</v>
      </c>
      <c r="W20" s="21">
        <f t="shared" si="2"/>
        <v>5008.5164769999992</v>
      </c>
      <c r="X20" s="21">
        <f t="shared" si="2"/>
        <v>4811.1001429999997</v>
      </c>
      <c r="Y20" s="21">
        <f t="shared" si="2"/>
        <v>4811.0538639999995</v>
      </c>
      <c r="Z20" s="21">
        <f t="shared" si="2"/>
        <v>4954.2007770000018</v>
      </c>
      <c r="AA20" s="21">
        <f t="shared" si="2"/>
        <v>4367.9743829999998</v>
      </c>
      <c r="AB20" s="21">
        <f t="shared" si="2"/>
        <v>3403.5634499999983</v>
      </c>
      <c r="AC20" s="47">
        <f t="shared" si="0"/>
        <v>101023.09557900002</v>
      </c>
    </row>
    <row r="21" spans="1:29" s="2" customFormat="1" x14ac:dyDescent="0.15">
      <c r="A21" s="48"/>
      <c r="B21" s="19" t="s">
        <v>26</v>
      </c>
      <c r="C21" s="21">
        <f>C22-C20</f>
        <v>237.55398999999989</v>
      </c>
      <c r="D21" s="21">
        <f t="shared" ref="D21:AB21" si="3">D22-D20</f>
        <v>297.02140799999984</v>
      </c>
      <c r="E21" s="21">
        <f t="shared" si="3"/>
        <v>451.85469499999977</v>
      </c>
      <c r="F21" s="21">
        <f t="shared" si="3"/>
        <v>551.07765999999947</v>
      </c>
      <c r="G21" s="21">
        <f t="shared" si="3"/>
        <v>661.21271799999977</v>
      </c>
      <c r="H21" s="21">
        <f t="shared" si="3"/>
        <v>763.56415800000013</v>
      </c>
      <c r="I21" s="21">
        <f t="shared" si="3"/>
        <v>762.08527399999912</v>
      </c>
      <c r="J21" s="21">
        <f t="shared" si="3"/>
        <v>713.86695899999995</v>
      </c>
      <c r="K21" s="21">
        <f t="shared" si="3"/>
        <v>736.67548700000043</v>
      </c>
      <c r="L21" s="21">
        <f t="shared" si="3"/>
        <v>675.69370200000048</v>
      </c>
      <c r="M21" s="21">
        <f t="shared" si="3"/>
        <v>747.98609800000031</v>
      </c>
      <c r="N21" s="21">
        <f t="shared" si="3"/>
        <v>744.2871839999998</v>
      </c>
      <c r="O21" s="21">
        <f t="shared" si="3"/>
        <v>720.90818099999979</v>
      </c>
      <c r="P21" s="21">
        <f t="shared" si="3"/>
        <v>778.89632299999994</v>
      </c>
      <c r="Q21" s="21">
        <f t="shared" si="3"/>
        <v>534.05017099999986</v>
      </c>
      <c r="R21" s="21">
        <f t="shared" si="3"/>
        <v>720.47600799999964</v>
      </c>
      <c r="S21" s="21">
        <f t="shared" si="3"/>
        <v>781.88243200000034</v>
      </c>
      <c r="T21" s="21">
        <f t="shared" si="3"/>
        <v>836.86123399999906</v>
      </c>
      <c r="U21" s="21">
        <f t="shared" si="3"/>
        <v>822.63521700000001</v>
      </c>
      <c r="V21" s="21">
        <f t="shared" si="3"/>
        <v>916.66239200000109</v>
      </c>
      <c r="W21" s="21">
        <f t="shared" si="3"/>
        <v>987.15639700000065</v>
      </c>
      <c r="X21" s="21">
        <f t="shared" si="3"/>
        <v>920.64170600000034</v>
      </c>
      <c r="Y21" s="21">
        <f t="shared" si="3"/>
        <v>824.54862300000241</v>
      </c>
      <c r="Z21" s="21">
        <f t="shared" si="3"/>
        <v>895.77873100000033</v>
      </c>
      <c r="AA21" s="21">
        <f t="shared" si="3"/>
        <v>753.34857699999884</v>
      </c>
      <c r="AB21" s="21">
        <f t="shared" si="3"/>
        <v>554.4586589999999</v>
      </c>
      <c r="AC21" s="47">
        <f t="shared" si="0"/>
        <v>18391.183983999999</v>
      </c>
    </row>
    <row r="22" spans="1:29" s="2" customFormat="1" x14ac:dyDescent="0.15">
      <c r="A22" s="48"/>
      <c r="B22" s="19" t="s">
        <v>7</v>
      </c>
      <c r="C22" s="21">
        <v>1540.8535830000001</v>
      </c>
      <c r="D22" s="21">
        <v>1812.797229</v>
      </c>
      <c r="E22" s="21">
        <v>2239.50693</v>
      </c>
      <c r="F22" s="21">
        <v>2882.3868859999998</v>
      </c>
      <c r="G22" s="21">
        <v>4089.5288049999999</v>
      </c>
      <c r="H22" s="21">
        <v>4991.3728460000002</v>
      </c>
      <c r="I22" s="21">
        <v>4607.5918979999997</v>
      </c>
      <c r="J22" s="21">
        <v>4864.9097119999997</v>
      </c>
      <c r="K22" s="21">
        <v>4842.223532</v>
      </c>
      <c r="L22" s="21">
        <v>5188.080062</v>
      </c>
      <c r="M22" s="21">
        <v>5518.4664339999999</v>
      </c>
      <c r="N22" s="21">
        <v>5294.492655</v>
      </c>
      <c r="O22" s="22">
        <v>4972.3639899999998</v>
      </c>
      <c r="P22" s="22">
        <v>4600.0942569999997</v>
      </c>
      <c r="Q22" s="22">
        <v>3597.5313289999999</v>
      </c>
      <c r="R22" s="22">
        <v>4501.4937129999998</v>
      </c>
      <c r="S22" s="22">
        <v>5019.5972830000001</v>
      </c>
      <c r="T22" s="22">
        <v>5289.768435</v>
      </c>
      <c r="U22" s="22">
        <v>5452.5698949999996</v>
      </c>
      <c r="V22" s="22">
        <v>5816.3083020000004</v>
      </c>
      <c r="W22" s="22">
        <v>5995.6728739999999</v>
      </c>
      <c r="X22" s="22">
        <v>5731.741849</v>
      </c>
      <c r="Y22" s="47">
        <v>5635.6024870000019</v>
      </c>
      <c r="Z22" s="47">
        <v>5849.9795080000022</v>
      </c>
      <c r="AA22" s="47">
        <v>5121.3229599999986</v>
      </c>
      <c r="AB22" s="47">
        <v>3958.0221089999982</v>
      </c>
      <c r="AC22" s="47">
        <f t="shared" si="0"/>
        <v>119414.27956299999</v>
      </c>
    </row>
    <row r="23" spans="1:29" s="2" customFormat="1" x14ac:dyDescent="0.1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9" s="2" customFormat="1" x14ac:dyDescent="0.15">
      <c r="A26" s="48"/>
      <c r="B26" s="19" t="s">
        <v>14</v>
      </c>
      <c r="C26" s="23">
        <f>C9/C$22*100</f>
        <v>82.548801588502386</v>
      </c>
      <c r="D26" s="23">
        <f t="shared" ref="D26:V36" si="4">D9/D$22*100</f>
        <v>80.547550252240598</v>
      </c>
      <c r="E26" s="23">
        <f t="shared" si="4"/>
        <v>76.178617808519135</v>
      </c>
      <c r="F26" s="23">
        <f t="shared" si="4"/>
        <v>77.357494749578876</v>
      </c>
      <c r="G26" s="23">
        <f t="shared" si="4"/>
        <v>80.580968936346693</v>
      </c>
      <c r="H26" s="23">
        <f t="shared" si="4"/>
        <v>79.817191720964857</v>
      </c>
      <c r="I26" s="23">
        <f t="shared" si="4"/>
        <v>77.420862653839151</v>
      </c>
      <c r="J26" s="23">
        <f t="shared" si="4"/>
        <v>77.127781873210637</v>
      </c>
      <c r="K26" s="23">
        <f t="shared" si="4"/>
        <v>76.485744648601241</v>
      </c>
      <c r="L26" s="23">
        <f t="shared" si="4"/>
        <v>74.820404650879496</v>
      </c>
      <c r="M26" s="23">
        <f t="shared" si="4"/>
        <v>71.440784140864452</v>
      </c>
      <c r="N26" s="23">
        <f t="shared" si="4"/>
        <v>70.976981740661245</v>
      </c>
      <c r="O26" s="23">
        <f t="shared" si="4"/>
        <v>71.359088737990803</v>
      </c>
      <c r="P26" s="23">
        <f t="shared" si="4"/>
        <v>66.124627954552807</v>
      </c>
      <c r="Q26" s="23">
        <f t="shared" si="4"/>
        <v>66.594188178089937</v>
      </c>
      <c r="R26" s="23">
        <f t="shared" si="4"/>
        <v>63.12278821569911</v>
      </c>
      <c r="S26" s="23">
        <f t="shared" si="4"/>
        <v>62.897916266961204</v>
      </c>
      <c r="T26" s="23">
        <f t="shared" si="4"/>
        <v>61.792439672267051</v>
      </c>
      <c r="U26" s="23">
        <f t="shared" si="4"/>
        <v>63.387513494680292</v>
      </c>
      <c r="V26" s="23">
        <f t="shared" si="4"/>
        <v>62.906644851371908</v>
      </c>
      <c r="W26" s="23">
        <f t="shared" ref="W26:AC26" si="5">W9/W$22*100</f>
        <v>57.615595390136356</v>
      </c>
      <c r="X26" s="23">
        <f t="shared" si="5"/>
        <v>56.401225755901976</v>
      </c>
      <c r="Y26" s="23">
        <f t="shared" si="5"/>
        <v>56.282560690125528</v>
      </c>
      <c r="Z26" s="23">
        <f t="shared" si="5"/>
        <v>55.016348341027374</v>
      </c>
      <c r="AA26" s="23">
        <f t="shared" si="5"/>
        <v>56.737295708451107</v>
      </c>
      <c r="AB26" s="23">
        <f t="shared" si="5"/>
        <v>57.24581888635425</v>
      </c>
      <c r="AC26" s="23">
        <f t="shared" si="5"/>
        <v>67.135687510223192</v>
      </c>
    </row>
    <row r="27" spans="1:29" s="2" customFormat="1" x14ac:dyDescent="0.15">
      <c r="A27" s="48"/>
      <c r="B27" s="19" t="s">
        <v>15</v>
      </c>
      <c r="C27" s="23">
        <f t="shared" ref="C27:R39" si="6">C10/C$22*100</f>
        <v>0.18225923806025895</v>
      </c>
      <c r="D27" s="23">
        <f t="shared" si="6"/>
        <v>0.22379392107952081</v>
      </c>
      <c r="E27" s="23">
        <f t="shared" si="6"/>
        <v>0.49215476194128138</v>
      </c>
      <c r="F27" s="23">
        <f t="shared" si="6"/>
        <v>0.61295175487417208</v>
      </c>
      <c r="G27" s="23">
        <f t="shared" si="6"/>
        <v>0.7207134221420407</v>
      </c>
      <c r="H27" s="23">
        <f t="shared" si="6"/>
        <v>2.1169112238264556</v>
      </c>
      <c r="I27" s="23">
        <f t="shared" si="6"/>
        <v>2.46148149642397</v>
      </c>
      <c r="J27" s="23">
        <f t="shared" si="6"/>
        <v>4.2598329726206439</v>
      </c>
      <c r="K27" s="23">
        <f t="shared" si="6"/>
        <v>4.6920658143627394</v>
      </c>
      <c r="L27" s="23">
        <f t="shared" si="6"/>
        <v>7.7293675349607582</v>
      </c>
      <c r="M27" s="23">
        <f t="shared" si="6"/>
        <v>10.021315189900456</v>
      </c>
      <c r="N27" s="23">
        <f t="shared" si="6"/>
        <v>9.2946390913446262</v>
      </c>
      <c r="O27" s="23">
        <f t="shared" si="6"/>
        <v>7.9009931652248167</v>
      </c>
      <c r="P27" s="23">
        <f t="shared" si="6"/>
        <v>10.245330501278902</v>
      </c>
      <c r="Q27" s="23">
        <f t="shared" si="6"/>
        <v>12.051541052750622</v>
      </c>
      <c r="R27" s="23">
        <f t="shared" si="6"/>
        <v>14.168869772227982</v>
      </c>
      <c r="S27" s="23">
        <f t="shared" si="4"/>
        <v>14.673737642151799</v>
      </c>
      <c r="T27" s="23">
        <f t="shared" si="4"/>
        <v>15.420337279849189</v>
      </c>
      <c r="U27" s="23">
        <f t="shared" si="4"/>
        <v>14.448132480106429</v>
      </c>
      <c r="V27" s="23">
        <f t="shared" ref="V27:AC39" si="7">V10/V$22*100</f>
        <v>15.55426488807195</v>
      </c>
      <c r="W27" s="23">
        <f t="shared" si="7"/>
        <v>20.59239189572903</v>
      </c>
      <c r="X27" s="23">
        <f t="shared" si="7"/>
        <v>21.561287921848972</v>
      </c>
      <c r="Y27" s="23">
        <f t="shared" si="7"/>
        <v>22.823621697361915</v>
      </c>
      <c r="Z27" s="23">
        <f t="shared" si="7"/>
        <v>22.989060460141367</v>
      </c>
      <c r="AA27" s="23">
        <f t="shared" si="7"/>
        <v>22.444919037091935</v>
      </c>
      <c r="AB27" s="23">
        <f t="shared" si="7"/>
        <v>23.196694831802432</v>
      </c>
      <c r="AC27" s="23">
        <f t="shared" si="7"/>
        <v>12.154449487209524</v>
      </c>
    </row>
    <row r="28" spans="1:29" s="2" customFormat="1" x14ac:dyDescent="0.15">
      <c r="A28" s="5"/>
      <c r="B28" s="19" t="s">
        <v>48</v>
      </c>
      <c r="C28" s="23">
        <f t="shared" si="6"/>
        <v>0.44442704196898375</v>
      </c>
      <c r="D28" s="23">
        <f t="shared" si="4"/>
        <v>0.78901483139899431</v>
      </c>
      <c r="E28" s="23">
        <f t="shared" si="4"/>
        <v>0.60402179688722835</v>
      </c>
      <c r="F28" s="23">
        <f t="shared" si="4"/>
        <v>0.76649980983850541</v>
      </c>
      <c r="G28" s="23">
        <f t="shared" si="4"/>
        <v>1.1248579040146907</v>
      </c>
      <c r="H28" s="23">
        <f t="shared" si="4"/>
        <v>1.2522449019229209</v>
      </c>
      <c r="I28" s="23">
        <f t="shared" si="4"/>
        <v>1.8325616692887057</v>
      </c>
      <c r="J28" s="23">
        <f t="shared" si="4"/>
        <v>1.8773978430619644</v>
      </c>
      <c r="K28" s="23">
        <f t="shared" si="4"/>
        <v>1.6174636193974041</v>
      </c>
      <c r="L28" s="23">
        <f t="shared" si="4"/>
        <v>1.9835523309239169</v>
      </c>
      <c r="M28" s="23">
        <f t="shared" si="4"/>
        <v>2.3598095332729532</v>
      </c>
      <c r="N28" s="23">
        <f t="shared" si="4"/>
        <v>2.4999490154170392</v>
      </c>
      <c r="O28" s="23">
        <f t="shared" si="4"/>
        <v>2.8117552190703576</v>
      </c>
      <c r="P28" s="23">
        <f t="shared" si="4"/>
        <v>2.7339840006239244</v>
      </c>
      <c r="Q28" s="23">
        <f t="shared" si="4"/>
        <v>2.8215633643478402</v>
      </c>
      <c r="R28" s="23">
        <f t="shared" si="4"/>
        <v>3.0826650184860527</v>
      </c>
      <c r="S28" s="23">
        <f t="shared" si="4"/>
        <v>3.0502397974941293</v>
      </c>
      <c r="T28" s="23">
        <f t="shared" si="4"/>
        <v>3.5842963511502006</v>
      </c>
      <c r="U28" s="23">
        <f t="shared" si="4"/>
        <v>3.6994731454056842</v>
      </c>
      <c r="V28" s="23">
        <f t="shared" si="7"/>
        <v>3.3687382756623334</v>
      </c>
      <c r="W28" s="23">
        <f t="shared" si="7"/>
        <v>3.3004817167081479</v>
      </c>
      <c r="X28" s="23">
        <f t="shared" si="7"/>
        <v>3.6092570365166146</v>
      </c>
      <c r="Y28" s="23">
        <f t="shared" si="7"/>
        <v>3.7459487159886331</v>
      </c>
      <c r="Z28" s="23">
        <f t="shared" si="7"/>
        <v>4.0942452990213107</v>
      </c>
      <c r="AA28" s="23">
        <f t="shared" si="7"/>
        <v>4.6276907324743304</v>
      </c>
      <c r="AB28" s="23">
        <f t="shared" si="7"/>
        <v>4.3706531251212892</v>
      </c>
      <c r="AC28" s="23">
        <f t="shared" si="7"/>
        <v>2.7605107279158174</v>
      </c>
    </row>
    <row r="29" spans="1:29" s="2" customFormat="1" x14ac:dyDescent="0.15">
      <c r="A29" s="48"/>
      <c r="B29" s="19" t="s">
        <v>17</v>
      </c>
      <c r="C29" s="23">
        <f t="shared" si="6"/>
        <v>1.4074736392393485</v>
      </c>
      <c r="D29" s="23">
        <f t="shared" si="4"/>
        <v>2.0549398688428822</v>
      </c>
      <c r="E29" s="23">
        <f t="shared" si="4"/>
        <v>2.5486797667556229</v>
      </c>
      <c r="F29" s="23">
        <f t="shared" si="4"/>
        <v>2.1442579863305697</v>
      </c>
      <c r="G29" s="23">
        <f t="shared" si="4"/>
        <v>1.405026905049517</v>
      </c>
      <c r="H29" s="23">
        <f t="shared" si="4"/>
        <v>1.5159739080729855</v>
      </c>
      <c r="I29" s="23">
        <f t="shared" si="4"/>
        <v>1.7453204576322485</v>
      </c>
      <c r="J29" s="23">
        <f t="shared" si="4"/>
        <v>2.0611906476425887</v>
      </c>
      <c r="K29" s="23">
        <f t="shared" si="4"/>
        <v>1.9911472356208437</v>
      </c>
      <c r="L29" s="23">
        <f t="shared" si="4"/>
        <v>2.4427110508226386</v>
      </c>
      <c r="M29" s="23">
        <f t="shared" si="4"/>
        <v>2.6238527085693608</v>
      </c>
      <c r="N29" s="23">
        <f t="shared" si="4"/>
        <v>3.1706680118153834</v>
      </c>
      <c r="O29" s="23">
        <f t="shared" si="4"/>
        <v>3.4298642324453001</v>
      </c>
      <c r="P29" s="23">
        <f t="shared" si="4"/>
        <v>3.9638757341228104</v>
      </c>
      <c r="Q29" s="23">
        <f t="shared" si="4"/>
        <v>3.6878006573712883</v>
      </c>
      <c r="R29" s="23">
        <f t="shared" si="4"/>
        <v>3.6204117653068462</v>
      </c>
      <c r="S29" s="23">
        <f t="shared" si="4"/>
        <v>3.8015094487013248</v>
      </c>
      <c r="T29" s="23">
        <f t="shared" si="4"/>
        <v>3.3825511116159079</v>
      </c>
      <c r="U29" s="23">
        <f t="shared" si="4"/>
        <v>3.377770896048276</v>
      </c>
      <c r="V29" s="23">
        <f t="shared" si="7"/>
        <v>2.4101421678729995</v>
      </c>
      <c r="W29" s="23">
        <f t="shared" si="7"/>
        <v>2.0270504004151588</v>
      </c>
      <c r="X29" s="23">
        <f t="shared" si="7"/>
        <v>2.36606650426276</v>
      </c>
      <c r="Y29" s="23">
        <f t="shared" si="7"/>
        <v>2.5168046065559899</v>
      </c>
      <c r="Z29" s="23">
        <f t="shared" si="7"/>
        <v>2.587835321354087</v>
      </c>
      <c r="AA29" s="23">
        <f t="shared" si="7"/>
        <v>1.4800560634824722</v>
      </c>
      <c r="AB29" s="23">
        <f t="shared" si="7"/>
        <v>1.178355090385879</v>
      </c>
      <c r="AC29" s="23">
        <f t="shared" si="7"/>
        <v>2.5481925043936133</v>
      </c>
    </row>
    <row r="30" spans="1:29" s="2" customFormat="1" x14ac:dyDescent="0.15">
      <c r="A30" s="48"/>
      <c r="B30" s="19" t="s">
        <v>18</v>
      </c>
      <c r="C30" s="23">
        <f t="shared" si="6"/>
        <v>0.29254960041196854</v>
      </c>
      <c r="D30" s="23">
        <f t="shared" si="4"/>
        <v>0.55778886012407947</v>
      </c>
      <c r="E30" s="23">
        <f t="shared" si="4"/>
        <v>0.5479766476989647</v>
      </c>
      <c r="F30" s="23">
        <f t="shared" si="4"/>
        <v>0.40637258158827189</v>
      </c>
      <c r="G30" s="23">
        <f t="shared" si="4"/>
        <v>0.28655262155562689</v>
      </c>
      <c r="H30" s="23">
        <f t="shared" si="4"/>
        <v>0.24279636833204823</v>
      </c>
      <c r="I30" s="23">
        <f t="shared" si="4"/>
        <v>0.3434512723852351</v>
      </c>
      <c r="J30" s="23">
        <f t="shared" si="4"/>
        <v>0.33710742790451192</v>
      </c>
      <c r="K30" s="23">
        <f t="shared" si="4"/>
        <v>0.36954169673801018</v>
      </c>
      <c r="L30" s="23">
        <f t="shared" si="4"/>
        <v>0.62097823501167082</v>
      </c>
      <c r="M30" s="23">
        <f t="shared" si="4"/>
        <v>0.65196792315942886</v>
      </c>
      <c r="N30" s="23">
        <f t="shared" si="4"/>
        <v>0.72666515012853483</v>
      </c>
      <c r="O30" s="23">
        <f t="shared" si="4"/>
        <v>0.7347322938037768</v>
      </c>
      <c r="P30" s="23">
        <f t="shared" si="4"/>
        <v>0.94478987976963102</v>
      </c>
      <c r="Q30" s="23">
        <f t="shared" si="4"/>
        <v>1.0095915692858168</v>
      </c>
      <c r="R30" s="23">
        <f t="shared" si="4"/>
        <v>0.89543139610733924</v>
      </c>
      <c r="S30" s="23">
        <f t="shared" si="4"/>
        <v>0.933079555179128</v>
      </c>
      <c r="T30" s="23">
        <f t="shared" si="4"/>
        <v>0.90798040765275967</v>
      </c>
      <c r="U30" s="23">
        <f t="shared" si="4"/>
        <v>0.96560665913297761</v>
      </c>
      <c r="V30" s="23">
        <f t="shared" si="7"/>
        <v>1.0392464749369468</v>
      </c>
      <c r="W30" s="23">
        <f t="shared" si="7"/>
        <v>1.0232452351769183</v>
      </c>
      <c r="X30" s="23">
        <f t="shared" si="7"/>
        <v>1.003845070413254</v>
      </c>
      <c r="Y30" s="23">
        <f t="shared" si="7"/>
        <v>0.83346265298785938</v>
      </c>
      <c r="Z30" s="23">
        <f t="shared" si="7"/>
        <v>0.94600225392789516</v>
      </c>
      <c r="AA30" s="23">
        <f t="shared" si="7"/>
        <v>0.38073923773789897</v>
      </c>
      <c r="AB30" s="23">
        <f t="shared" si="7"/>
        <v>0.28642652031229482</v>
      </c>
      <c r="AC30" s="23">
        <f t="shared" si="7"/>
        <v>0.69995913893951511</v>
      </c>
    </row>
    <row r="31" spans="1:29" s="2" customFormat="1" x14ac:dyDescent="0.15">
      <c r="A31" s="48"/>
      <c r="B31" s="19" t="s">
        <v>19</v>
      </c>
      <c r="C31" s="23">
        <f t="shared" si="6"/>
        <v>6.342737627913865E-2</v>
      </c>
      <c r="D31" s="23">
        <f t="shared" si="4"/>
        <v>9.9794338333027102E-2</v>
      </c>
      <c r="E31" s="23">
        <f t="shared" si="4"/>
        <v>5.2498743551554893E-2</v>
      </c>
      <c r="F31" s="23">
        <f t="shared" si="4"/>
        <v>5.8433966938330022E-2</v>
      </c>
      <c r="G31" s="23">
        <f t="shared" si="4"/>
        <v>8.2222235380489034E-2</v>
      </c>
      <c r="H31" s="23">
        <f t="shared" si="4"/>
        <v>2.6103820335604717E-2</v>
      </c>
      <c r="I31" s="23">
        <f t="shared" si="4"/>
        <v>3.5792666462406393E-3</v>
      </c>
      <c r="J31" s="23">
        <f t="shared" si="4"/>
        <v>4.3092680524550713E-3</v>
      </c>
      <c r="K31" s="23">
        <f t="shared" si="4"/>
        <v>1.3909188527730279E-2</v>
      </c>
      <c r="L31" s="23">
        <f t="shared" si="4"/>
        <v>2.3577411785901618E-2</v>
      </c>
      <c r="M31" s="23">
        <f t="shared" si="4"/>
        <v>1.7547483736312239E-2</v>
      </c>
      <c r="N31" s="23">
        <f t="shared" si="4"/>
        <v>2.012149358624429E-2</v>
      </c>
      <c r="O31" s="23">
        <f t="shared" si="4"/>
        <v>2.3656635000286856E-2</v>
      </c>
      <c r="P31" s="23">
        <f t="shared" si="4"/>
        <v>3.7695097168092663E-3</v>
      </c>
      <c r="Q31" s="23">
        <f t="shared" si="4"/>
        <v>3.3918259172997464E-3</v>
      </c>
      <c r="R31" s="23">
        <f t="shared" si="4"/>
        <v>4.548756769528782E-3</v>
      </c>
      <c r="S31" s="23">
        <f t="shared" si="4"/>
        <v>3.4322673769763452E-3</v>
      </c>
      <c r="T31" s="23">
        <f t="shared" si="4"/>
        <v>1.2885838168074742E-2</v>
      </c>
      <c r="U31" s="23">
        <f t="shared" si="4"/>
        <v>3.2087108165350715E-2</v>
      </c>
      <c r="V31" s="23">
        <f t="shared" si="7"/>
        <v>8.1481255014806825E-2</v>
      </c>
      <c r="W31" s="23">
        <f t="shared" si="7"/>
        <v>6.0426161936065634E-2</v>
      </c>
      <c r="X31" s="23">
        <f t="shared" si="7"/>
        <v>7.3963938217832328E-2</v>
      </c>
      <c r="Y31" s="23">
        <f t="shared" si="7"/>
        <v>7.6827828257717209E-2</v>
      </c>
      <c r="Z31" s="23">
        <f t="shared" si="7"/>
        <v>0.11278555747036641</v>
      </c>
      <c r="AA31" s="23">
        <f t="shared" si="7"/>
        <v>9.393158833318338E-2</v>
      </c>
      <c r="AB31" s="23">
        <f t="shared" si="7"/>
        <v>8.4871254063022761E-2</v>
      </c>
      <c r="AC31" s="23">
        <f t="shared" si="7"/>
        <v>4.236994368274604E-2</v>
      </c>
    </row>
    <row r="32" spans="1:29" s="2" customFormat="1" x14ac:dyDescent="0.15">
      <c r="A32" s="5"/>
      <c r="B32" s="19" t="s">
        <v>20</v>
      </c>
      <c r="C32" s="23">
        <f t="shared" si="6"/>
        <v>0.13970107372622437</v>
      </c>
      <c r="D32" s="23">
        <f t="shared" si="4"/>
        <v>0.18360884200137975</v>
      </c>
      <c r="E32" s="23">
        <f t="shared" si="4"/>
        <v>0.19579961737381185</v>
      </c>
      <c r="F32" s="23">
        <f t="shared" si="4"/>
        <v>0.13677969529868311</v>
      </c>
      <c r="G32" s="23">
        <f t="shared" si="4"/>
        <v>0.10874382384989706</v>
      </c>
      <c r="H32" s="23">
        <f t="shared" si="4"/>
        <v>9.4851860321235548E-2</v>
      </c>
      <c r="I32" s="23">
        <f t="shared" si="4"/>
        <v>0.12560478723196158</v>
      </c>
      <c r="J32" s="23">
        <f t="shared" si="4"/>
        <v>0.11819504040982705</v>
      </c>
      <c r="K32" s="23">
        <f t="shared" si="4"/>
        <v>9.3513630051889146E-2</v>
      </c>
      <c r="L32" s="23">
        <f t="shared" si="4"/>
        <v>0.12519745112599615</v>
      </c>
      <c r="M32" s="23">
        <f t="shared" si="4"/>
        <v>0.11645534274531749</v>
      </c>
      <c r="N32" s="23">
        <f t="shared" si="4"/>
        <v>0.13665282910851445</v>
      </c>
      <c r="O32" s="23">
        <f t="shared" si="4"/>
        <v>0.16527772336312813</v>
      </c>
      <c r="P32" s="23">
        <f t="shared" si="4"/>
        <v>0.1997457549053</v>
      </c>
      <c r="Q32" s="23">
        <f t="shared" si="4"/>
        <v>0.2388918737335616</v>
      </c>
      <c r="R32" s="23">
        <f t="shared" si="4"/>
        <v>0.25171720149862176</v>
      </c>
      <c r="S32" s="23">
        <f t="shared" si="4"/>
        <v>0.25815238293888443</v>
      </c>
      <c r="T32" s="23">
        <f t="shared" si="4"/>
        <v>0.26067388713585532</v>
      </c>
      <c r="U32" s="23">
        <f t="shared" si="4"/>
        <v>0.24535843203528526</v>
      </c>
      <c r="V32" s="23">
        <f t="shared" si="7"/>
        <v>0.26419835748246068</v>
      </c>
      <c r="W32" s="23">
        <f t="shared" si="7"/>
        <v>0.19133360410216402</v>
      </c>
      <c r="X32" s="23">
        <f t="shared" si="7"/>
        <v>0.1964135911313615</v>
      </c>
      <c r="Y32" s="23">
        <f t="shared" si="7"/>
        <v>0.11470211064231861</v>
      </c>
      <c r="Z32" s="23">
        <f t="shared" si="7"/>
        <v>0.11686341790857427</v>
      </c>
      <c r="AA32" s="23">
        <f t="shared" si="7"/>
        <v>3.5811801253791666E-2</v>
      </c>
      <c r="AB32" s="23">
        <f t="shared" si="7"/>
        <v>1.1711228164845005E-2</v>
      </c>
      <c r="AC32" s="23">
        <f t="shared" si="7"/>
        <v>0.15941525393499398</v>
      </c>
    </row>
    <row r="33" spans="1:29" s="2" customFormat="1" x14ac:dyDescent="0.15">
      <c r="A33" s="48"/>
      <c r="B33" s="19" t="s">
        <v>21</v>
      </c>
      <c r="C33" s="23">
        <f t="shared" si="6"/>
        <v>8.7513766063001722E-2</v>
      </c>
      <c r="D33" s="23">
        <f t="shared" si="4"/>
        <v>0.22845042643211147</v>
      </c>
      <c r="E33" s="23">
        <f t="shared" si="4"/>
        <v>0.26993531116244412</v>
      </c>
      <c r="F33" s="23">
        <f t="shared" si="4"/>
        <v>0.19940969853552132</v>
      </c>
      <c r="G33" s="23">
        <f t="shared" si="4"/>
        <v>8.9383989557202795E-2</v>
      </c>
      <c r="H33" s="23">
        <f t="shared" si="4"/>
        <v>0.12128769352206394</v>
      </c>
      <c r="I33" s="23">
        <f t="shared" si="4"/>
        <v>0.20342274679466416</v>
      </c>
      <c r="J33" s="23">
        <f t="shared" si="4"/>
        <v>0.21346348883689212</v>
      </c>
      <c r="K33" s="23">
        <f t="shared" si="4"/>
        <v>0.25822256897825513</v>
      </c>
      <c r="L33" s="23">
        <f t="shared" si="4"/>
        <v>0.46022140588932181</v>
      </c>
      <c r="M33" s="23">
        <f t="shared" si="4"/>
        <v>0.51367669512946434</v>
      </c>
      <c r="N33" s="23">
        <f t="shared" si="4"/>
        <v>0.54326147705270544</v>
      </c>
      <c r="O33" s="23">
        <f t="shared" si="4"/>
        <v>0.51855165977098949</v>
      </c>
      <c r="P33" s="23">
        <f t="shared" si="4"/>
        <v>0.67455343882967744</v>
      </c>
      <c r="Q33" s="23">
        <f t="shared" si="4"/>
        <v>0.68854380225468226</v>
      </c>
      <c r="R33" s="23">
        <f t="shared" si="4"/>
        <v>0.56743331499572391</v>
      </c>
      <c r="S33" s="23">
        <f t="shared" si="4"/>
        <v>0.60788177376977837</v>
      </c>
      <c r="T33" s="23">
        <f t="shared" si="4"/>
        <v>0.56758915572454549</v>
      </c>
      <c r="U33" s="23">
        <f t="shared" si="4"/>
        <v>0.63143522527921681</v>
      </c>
      <c r="V33" s="23">
        <f t="shared" si="7"/>
        <v>0.5324904456895827</v>
      </c>
      <c r="W33" s="23">
        <f t="shared" si="7"/>
        <v>0.3923477063268479</v>
      </c>
      <c r="X33" s="23">
        <f t="shared" si="7"/>
        <v>0.34266862530500541</v>
      </c>
      <c r="Y33" s="23">
        <f t="shared" si="7"/>
        <v>0.27637435457750364</v>
      </c>
      <c r="Z33" s="23">
        <f t="shared" si="7"/>
        <v>0.26864724873836254</v>
      </c>
      <c r="AA33" s="23">
        <f t="shared" si="7"/>
        <v>0.11040904946170396</v>
      </c>
      <c r="AB33" s="23">
        <f t="shared" si="7"/>
        <v>1.059142643611747E-2</v>
      </c>
      <c r="AC33" s="23">
        <f t="shared" si="7"/>
        <v>0.38005148434577923</v>
      </c>
    </row>
    <row r="34" spans="1:29" s="2" customFormat="1" x14ac:dyDescent="0.15">
      <c r="A34" s="48"/>
      <c r="B34" s="19" t="s">
        <v>22</v>
      </c>
      <c r="C34" s="23">
        <f t="shared" si="6"/>
        <v>2.894499548306531E-5</v>
      </c>
      <c r="D34" s="23">
        <f t="shared" si="4"/>
        <v>1.7420591500694535E-4</v>
      </c>
      <c r="E34" s="23">
        <f t="shared" si="4"/>
        <v>2.2906381450670484E-3</v>
      </c>
      <c r="F34" s="23">
        <f t="shared" si="4"/>
        <v>6.2956503473350876E-3</v>
      </c>
      <c r="G34" s="23">
        <f t="shared" si="4"/>
        <v>7.4668749032078289E-4</v>
      </c>
      <c r="H34" s="23">
        <f t="shared" si="4"/>
        <v>4.6644481825591918E-4</v>
      </c>
      <c r="I34" s="23">
        <f t="shared" si="4"/>
        <v>1.4808169106646867E-4</v>
      </c>
      <c r="J34" s="23">
        <f t="shared" si="4"/>
        <v>7.0996178849536693E-4</v>
      </c>
      <c r="K34" s="23">
        <f t="shared" si="4"/>
        <v>3.0832529521480998E-3</v>
      </c>
      <c r="L34" s="23">
        <f t="shared" si="4"/>
        <v>5.8689533769958994E-3</v>
      </c>
      <c r="M34" s="23">
        <f t="shared" si="4"/>
        <v>3.9656125957692112E-3</v>
      </c>
      <c r="N34" s="23">
        <f t="shared" si="4"/>
        <v>2.524938813046668E-2</v>
      </c>
      <c r="O34" s="23">
        <f t="shared" si="4"/>
        <v>2.706634113485324E-2</v>
      </c>
      <c r="P34" s="23">
        <f t="shared" si="4"/>
        <v>4.2005834925221183E-2</v>
      </c>
      <c r="Q34" s="23">
        <f t="shared" si="4"/>
        <v>5.528407727731563E-2</v>
      </c>
      <c r="R34" s="23">
        <f t="shared" si="4"/>
        <v>6.3388958908449339E-2</v>
      </c>
      <c r="S34" s="23">
        <f t="shared" si="4"/>
        <v>5.8403689274608289E-2</v>
      </c>
      <c r="T34" s="23">
        <f t="shared" si="4"/>
        <v>6.2133759547075527E-2</v>
      </c>
      <c r="U34" s="23">
        <f t="shared" si="4"/>
        <v>5.658907743355026E-2</v>
      </c>
      <c r="V34" s="23">
        <f t="shared" si="7"/>
        <v>0.16042100101178575</v>
      </c>
      <c r="W34" s="23">
        <f t="shared" si="7"/>
        <v>0.37899494314539217</v>
      </c>
      <c r="X34" s="23">
        <f t="shared" si="7"/>
        <v>0.38978721632234486</v>
      </c>
      <c r="Y34" s="23">
        <f t="shared" si="7"/>
        <v>0.35900692156110886</v>
      </c>
      <c r="Z34" s="23">
        <f t="shared" si="7"/>
        <v>0.442925158362794</v>
      </c>
      <c r="AA34" s="23">
        <f t="shared" si="7"/>
        <v>0.13880454436327919</v>
      </c>
      <c r="AB34" s="23">
        <f t="shared" si="7"/>
        <v>0.17925261164830958</v>
      </c>
      <c r="AC34" s="23">
        <f t="shared" si="7"/>
        <v>0.11263943767213969</v>
      </c>
    </row>
    <row r="35" spans="1:29" s="2" customFormat="1" x14ac:dyDescent="0.15">
      <c r="A35" s="48"/>
      <c r="B35" s="19" t="s">
        <v>23</v>
      </c>
      <c r="C35" s="23">
        <f t="shared" si="6"/>
        <v>2.1747686068105795E-4</v>
      </c>
      <c r="D35" s="23">
        <f t="shared" si="4"/>
        <v>1.7016244015893738E-3</v>
      </c>
      <c r="E35" s="23">
        <f t="shared" si="4"/>
        <v>2.8363386220912472E-4</v>
      </c>
      <c r="F35" s="23">
        <f t="shared" si="4"/>
        <v>0</v>
      </c>
      <c r="G35" s="23">
        <f t="shared" si="4"/>
        <v>1.7557768492108717E-3</v>
      </c>
      <c r="H35" s="23">
        <f t="shared" si="4"/>
        <v>8.5247087951161239E-5</v>
      </c>
      <c r="I35" s="23">
        <f t="shared" si="4"/>
        <v>2.9299469872450934E-5</v>
      </c>
      <c r="J35" s="23">
        <f t="shared" si="4"/>
        <v>3.9826021749609812E-4</v>
      </c>
      <c r="K35" s="23">
        <f t="shared" si="4"/>
        <v>7.7856793993210467E-4</v>
      </c>
      <c r="L35" s="23">
        <f t="shared" si="4"/>
        <v>1.6537909780622042E-5</v>
      </c>
      <c r="M35" s="23">
        <f t="shared" si="4"/>
        <v>3.0890828464537145E-4</v>
      </c>
      <c r="N35" s="23">
        <f t="shared" si="4"/>
        <v>1.375164812651912E-3</v>
      </c>
      <c r="O35" s="23">
        <f t="shared" si="4"/>
        <v>1.7164873724379135E-4</v>
      </c>
      <c r="P35" s="23">
        <f t="shared" si="4"/>
        <v>2.4014768791290882E-2</v>
      </c>
      <c r="Q35" s="23">
        <f t="shared" si="4"/>
        <v>2.2855256141120321E-2</v>
      </c>
      <c r="R35" s="23">
        <f t="shared" si="4"/>
        <v>1.7105433198235814E-6</v>
      </c>
      <c r="S35" s="23">
        <f t="shared" si="4"/>
        <v>1.6908527759277616E-3</v>
      </c>
      <c r="T35" s="23">
        <f t="shared" si="4"/>
        <v>3.5774911950375386E-3</v>
      </c>
      <c r="U35" s="23">
        <f t="shared" si="4"/>
        <v>1.2766457164323981E-4</v>
      </c>
      <c r="V35" s="23">
        <f t="shared" si="7"/>
        <v>6.5041256473615311E-5</v>
      </c>
      <c r="W35" s="23">
        <f t="shared" si="7"/>
        <v>1.954743069926867E-5</v>
      </c>
      <c r="X35" s="23">
        <f t="shared" si="7"/>
        <v>4.9339277212796883E-5</v>
      </c>
      <c r="Y35" s="23">
        <f t="shared" si="7"/>
        <v>5.8977012797957456E-3</v>
      </c>
      <c r="Z35" s="23">
        <f t="shared" si="7"/>
        <v>2.953924877235654E-3</v>
      </c>
      <c r="AA35" s="23">
        <f t="shared" si="7"/>
        <v>0</v>
      </c>
      <c r="AB35" s="23">
        <f t="shared" si="7"/>
        <v>0</v>
      </c>
      <c r="AC35" s="23">
        <f t="shared" si="7"/>
        <v>2.508342395031362E-3</v>
      </c>
    </row>
    <row r="36" spans="1:29" s="2" customFormat="1" x14ac:dyDescent="0.15">
      <c r="A36" s="5"/>
      <c r="B36" s="19" t="s">
        <v>24</v>
      </c>
      <c r="C36" s="23">
        <f t="shared" si="6"/>
        <v>1.6609624874396648E-3</v>
      </c>
      <c r="D36" s="23">
        <f t="shared" si="4"/>
        <v>4.405942304096494E-2</v>
      </c>
      <c r="E36" s="23">
        <f t="shared" si="4"/>
        <v>2.7168703603877662E-2</v>
      </c>
      <c r="F36" s="23">
        <f t="shared" si="4"/>
        <v>5.4535704684024154E-3</v>
      </c>
      <c r="G36" s="23">
        <f t="shared" si="4"/>
        <v>3.7001084285063499E-3</v>
      </c>
      <c r="H36" s="23">
        <f t="shared" si="4"/>
        <v>1.3022469369742609E-6</v>
      </c>
      <c r="I36" s="23">
        <f t="shared" si="4"/>
        <v>1.0667090551429736E-2</v>
      </c>
      <c r="J36" s="23">
        <f t="shared" si="4"/>
        <v>3.140859934627293E-5</v>
      </c>
      <c r="K36" s="23">
        <f t="shared" si="4"/>
        <v>3.4488288055347877E-5</v>
      </c>
      <c r="L36" s="23">
        <f t="shared" si="4"/>
        <v>6.0964749236747618E-3</v>
      </c>
      <c r="M36" s="23">
        <f t="shared" si="4"/>
        <v>1.3880667920358686E-5</v>
      </c>
      <c r="N36" s="23">
        <f t="shared" si="4"/>
        <v>4.7974379520600161E-6</v>
      </c>
      <c r="O36" s="23">
        <f t="shared" si="4"/>
        <v>8.285797275271474E-6</v>
      </c>
      <c r="P36" s="23">
        <f t="shared" si="4"/>
        <v>7.0057260133224268E-4</v>
      </c>
      <c r="Q36" s="23">
        <f t="shared" si="4"/>
        <v>6.2473396183730634E-4</v>
      </c>
      <c r="R36" s="23">
        <f t="shared" si="4"/>
        <v>8.341453391695541E-3</v>
      </c>
      <c r="S36" s="23">
        <f t="shared" si="4"/>
        <v>3.5185890429529102E-3</v>
      </c>
      <c r="T36" s="23">
        <f t="shared" si="4"/>
        <v>1.1202758821710122E-3</v>
      </c>
      <c r="U36" s="23">
        <f t="shared" si="4"/>
        <v>9.1516479313283524E-6</v>
      </c>
      <c r="V36" s="23">
        <f t="shared" si="7"/>
        <v>5.9037448183743124E-4</v>
      </c>
      <c r="W36" s="23">
        <f t="shared" si="7"/>
        <v>1.2327223574939823E-4</v>
      </c>
      <c r="X36" s="23">
        <f t="shared" si="7"/>
        <v>9.6236015949712752E-4</v>
      </c>
      <c r="Y36" s="23">
        <f t="shared" si="7"/>
        <v>6.5373666941530653E-4</v>
      </c>
      <c r="Z36" s="23">
        <f t="shared" si="7"/>
        <v>1.8269465705622425E-3</v>
      </c>
      <c r="AA36" s="23">
        <f t="shared" si="7"/>
        <v>1.7822543259408115E-3</v>
      </c>
      <c r="AB36" s="23">
        <f t="shared" si="7"/>
        <v>0</v>
      </c>
      <c r="AC36" s="23">
        <f t="shared" si="7"/>
        <v>2.9746769088247554E-3</v>
      </c>
    </row>
    <row r="37" spans="1:29" s="2" customFormat="1" x14ac:dyDescent="0.15">
      <c r="A37" s="48"/>
      <c r="B37" s="19" t="s">
        <v>25</v>
      </c>
      <c r="C37" s="23">
        <f t="shared" si="6"/>
        <v>84.582961507770989</v>
      </c>
      <c r="D37" s="23">
        <f t="shared" ref="D37:U39" si="8">D20/D$22*100</f>
        <v>83.615298873562011</v>
      </c>
      <c r="E37" s="23">
        <f t="shared" si="8"/>
        <v>79.823474134103265</v>
      </c>
      <c r="F37" s="23">
        <f t="shared" si="8"/>
        <v>80.88120430062213</v>
      </c>
      <c r="G37" s="23">
        <f t="shared" si="8"/>
        <v>83.831567167552947</v>
      </c>
      <c r="H37" s="23">
        <f t="shared" si="8"/>
        <v>84.702321754787206</v>
      </c>
      <c r="I37" s="23">
        <f t="shared" si="8"/>
        <v>83.460226277184077</v>
      </c>
      <c r="J37" s="23">
        <f t="shared" si="8"/>
        <v>85.326203336535826</v>
      </c>
      <c r="K37" s="23">
        <f t="shared" si="8"/>
        <v>84.786421317982217</v>
      </c>
      <c r="L37" s="23">
        <f t="shared" si="8"/>
        <v>86.976035567586806</v>
      </c>
      <c r="M37" s="23">
        <f t="shared" si="8"/>
        <v>86.445761572607211</v>
      </c>
      <c r="N37" s="23">
        <f t="shared" si="8"/>
        <v>85.942237859238276</v>
      </c>
      <c r="O37" s="23">
        <f t="shared" si="8"/>
        <v>85.501701354731267</v>
      </c>
      <c r="P37" s="23">
        <f t="shared" si="8"/>
        <v>83.067818190578436</v>
      </c>
      <c r="Q37" s="23">
        <f t="shared" si="8"/>
        <v>85.155093252559695</v>
      </c>
      <c r="R37" s="23">
        <f t="shared" si="8"/>
        <v>83.99473477171999</v>
      </c>
      <c r="S37" s="23">
        <f t="shared" si="8"/>
        <v>84.423403155308463</v>
      </c>
      <c r="T37" s="23">
        <f t="shared" si="8"/>
        <v>84.179624414882369</v>
      </c>
      <c r="U37" s="23">
        <f t="shared" si="8"/>
        <v>84.912890016240681</v>
      </c>
      <c r="V37" s="23">
        <f t="shared" si="7"/>
        <v>84.239790182979178</v>
      </c>
      <c r="W37" s="23">
        <f t="shared" si="7"/>
        <v>83.535519402988683</v>
      </c>
      <c r="X37" s="23">
        <f t="shared" si="7"/>
        <v>83.937837218530319</v>
      </c>
      <c r="Y37" s="23">
        <f t="shared" si="7"/>
        <v>85.368935710032062</v>
      </c>
      <c r="Z37" s="23">
        <f t="shared" si="7"/>
        <v>84.687489421544143</v>
      </c>
      <c r="AA37" s="23">
        <f t="shared" si="7"/>
        <v>85.289961541499835</v>
      </c>
      <c r="AB37" s="23">
        <f t="shared" si="7"/>
        <v>85.991521933663861</v>
      </c>
      <c r="AC37" s="23">
        <f t="shared" si="7"/>
        <v>84.598840229742166</v>
      </c>
    </row>
    <row r="38" spans="1:29" s="2" customFormat="1" x14ac:dyDescent="0.15">
      <c r="A38" s="48"/>
      <c r="B38" s="19" t="s">
        <v>26</v>
      </c>
      <c r="C38" s="23">
        <f t="shared" si="6"/>
        <v>15.417038492229009</v>
      </c>
      <c r="D38" s="23">
        <f t="shared" si="8"/>
        <v>16.384701126437999</v>
      </c>
      <c r="E38" s="23">
        <f t="shared" si="8"/>
        <v>20.176525865896728</v>
      </c>
      <c r="F38" s="23">
        <f t="shared" si="8"/>
        <v>19.118795699377863</v>
      </c>
      <c r="G38" s="23">
        <f t="shared" si="8"/>
        <v>16.168432832447056</v>
      </c>
      <c r="H38" s="23">
        <f t="shared" si="8"/>
        <v>15.297678245212781</v>
      </c>
      <c r="I38" s="23">
        <f t="shared" si="8"/>
        <v>16.539773722815916</v>
      </c>
      <c r="J38" s="23">
        <f t="shared" si="8"/>
        <v>14.673796663464161</v>
      </c>
      <c r="K38" s="23">
        <f t="shared" si="8"/>
        <v>15.213578682017781</v>
      </c>
      <c r="L38" s="23">
        <f t="shared" si="8"/>
        <v>13.023964432413196</v>
      </c>
      <c r="M38" s="23">
        <f t="shared" si="8"/>
        <v>13.554238427392784</v>
      </c>
      <c r="N38" s="23">
        <f t="shared" si="8"/>
        <v>14.057762140761715</v>
      </c>
      <c r="O38" s="23">
        <f t="shared" si="8"/>
        <v>14.498298645268722</v>
      </c>
      <c r="P38" s="23">
        <f t="shared" si="8"/>
        <v>16.932181809421561</v>
      </c>
      <c r="Q38" s="23">
        <f t="shared" si="8"/>
        <v>14.844906747440307</v>
      </c>
      <c r="R38" s="23">
        <f t="shared" si="8"/>
        <v>16.00526522828001</v>
      </c>
      <c r="S38" s="23">
        <f t="shared" si="8"/>
        <v>15.57659684469154</v>
      </c>
      <c r="T38" s="23">
        <f t="shared" si="8"/>
        <v>15.820375585117633</v>
      </c>
      <c r="U38" s="23">
        <f t="shared" si="8"/>
        <v>15.087109983759319</v>
      </c>
      <c r="V38" s="23">
        <f t="shared" si="7"/>
        <v>15.76020981702082</v>
      </c>
      <c r="W38" s="23">
        <f t="shared" si="7"/>
        <v>16.464480597011317</v>
      </c>
      <c r="X38" s="23">
        <f t="shared" si="7"/>
        <v>16.062162781469684</v>
      </c>
      <c r="Y38" s="23">
        <f t="shared" si="7"/>
        <v>14.63106428996794</v>
      </c>
      <c r="Z38" s="23">
        <f t="shared" si="7"/>
        <v>15.312510578455859</v>
      </c>
      <c r="AA38" s="23">
        <f t="shared" si="7"/>
        <v>14.710038458500167</v>
      </c>
      <c r="AB38" s="23">
        <f t="shared" si="7"/>
        <v>14.008478066336142</v>
      </c>
      <c r="AC38" s="23">
        <f t="shared" si="7"/>
        <v>15.401159770257852</v>
      </c>
    </row>
    <row r="39" spans="1:29" s="2" customFormat="1" x14ac:dyDescent="0.15">
      <c r="A39" s="48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7"/>
        <v>100</v>
      </c>
      <c r="W39" s="23">
        <f t="shared" si="7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2" customFormat="1" x14ac:dyDescent="0.1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2" customFormat="1" x14ac:dyDescent="0.15">
      <c r="A41" s="5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2" customFormat="1" x14ac:dyDescent="0.15">
      <c r="A42" s="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9" s="2" customFormat="1" x14ac:dyDescent="0.15">
      <c r="A43" s="48"/>
      <c r="B43" s="19" t="s">
        <v>14</v>
      </c>
      <c r="C43" s="23" t="s">
        <v>10</v>
      </c>
      <c r="D43" s="23">
        <f>IF(C9=0,"--",((D9/C9)*100-100))</f>
        <v>14.796704232654577</v>
      </c>
      <c r="E43" s="23">
        <f t="shared" ref="E43:U54" si="9">IF(D9=0,"--",((E9/D9)*100-100))</f>
        <v>16.837951530065325</v>
      </c>
      <c r="F43" s="23">
        <f t="shared" si="9"/>
        <v>30.698068816881772</v>
      </c>
      <c r="G43" s="23">
        <f t="shared" si="9"/>
        <v>47.792054698281902</v>
      </c>
      <c r="H43" s="23">
        <f t="shared" si="9"/>
        <v>20.895656751575984</v>
      </c>
      <c r="I43" s="23">
        <f t="shared" si="9"/>
        <v>-10.46031618892988</v>
      </c>
      <c r="J43" s="23">
        <f t="shared" si="9"/>
        <v>5.1849522619169477</v>
      </c>
      <c r="K43" s="23">
        <f t="shared" si="9"/>
        <v>-1.2948740600370456</v>
      </c>
      <c r="L43" s="23">
        <f t="shared" si="9"/>
        <v>4.8096785320736757</v>
      </c>
      <c r="M43" s="23">
        <f t="shared" si="9"/>
        <v>1.5635554667148028</v>
      </c>
      <c r="N43" s="23">
        <f t="shared" si="9"/>
        <v>-4.6814868363662612</v>
      </c>
      <c r="O43" s="23">
        <f t="shared" si="9"/>
        <v>-5.5786227962101691</v>
      </c>
      <c r="P43" s="23">
        <f t="shared" si="9"/>
        <v>-14.272972738679016</v>
      </c>
      <c r="Q43" s="23">
        <f t="shared" si="9"/>
        <v>-21.239050782870692</v>
      </c>
      <c r="R43" s="23">
        <f t="shared" si="9"/>
        <v>18.604702431943124</v>
      </c>
      <c r="S43" s="23">
        <f t="shared" si="9"/>
        <v>11.112344565719482</v>
      </c>
      <c r="T43" s="23">
        <f t="shared" si="9"/>
        <v>3.5301562453020381</v>
      </c>
      <c r="U43" s="23">
        <f t="shared" si="9"/>
        <v>5.7384535326959707</v>
      </c>
      <c r="V43" s="23">
        <f t="shared" ref="V43" si="10">IF(U9=0,"--",((V9/U9)*100-100))</f>
        <v>5.8617292792917226</v>
      </c>
      <c r="W43" s="23">
        <f t="shared" ref="W43" si="11">IF(V9=0,"--",((W9/V9)*100-100))</f>
        <v>-5.5865120312015506</v>
      </c>
      <c r="X43" s="23">
        <f t="shared" ref="X43" si="12">IF(W9=0,"--",((X9/W9)*100-100))</f>
        <v>-6.4169531275445451</v>
      </c>
      <c r="Y43" s="23">
        <f t="shared" ref="Y43" si="13">IF(X9=0,"--",((Y9/X9)*100-100))</f>
        <v>-1.8841804359976351</v>
      </c>
      <c r="Z43" s="23">
        <f t="shared" ref="Z43" si="14">IF(Y9=0,"--",((Z9/Y9)*100-100))</f>
        <v>1.4686554130917102</v>
      </c>
      <c r="AA43" s="23">
        <f t="shared" ref="AA43" si="15">IF(Z9=0,"--",((AA9/Z9)*100-100))</f>
        <v>-9.7172684912757887</v>
      </c>
      <c r="AB43" s="23">
        <f t="shared" ref="AB43" si="16">IF(AA9=0,"--",((AB9/AA9)*100-100))</f>
        <v>-22.022161631493844</v>
      </c>
      <c r="AC43" s="61">
        <f>(POWER(AB9/C9,1/26)-1)*100</f>
        <v>2.245505100587919</v>
      </c>
    </row>
    <row r="44" spans="1:29" s="2" customFormat="1" x14ac:dyDescent="0.15">
      <c r="A44" s="48"/>
      <c r="B44" s="19" t="s">
        <v>15</v>
      </c>
      <c r="C44" s="23" t="s">
        <v>10</v>
      </c>
      <c r="D44" s="23">
        <f t="shared" ref="D44:S56" si="17">IF(C10=0,"--",((D10/C10)*100-100))</f>
        <v>44.459660982185994</v>
      </c>
      <c r="E44" s="23">
        <f t="shared" si="17"/>
        <v>171.67932402087291</v>
      </c>
      <c r="F44" s="23">
        <f t="shared" si="17"/>
        <v>60.296656456635191</v>
      </c>
      <c r="G44" s="23">
        <f t="shared" si="17"/>
        <v>66.823533487011673</v>
      </c>
      <c r="H44" s="23">
        <f t="shared" si="17"/>
        <v>258.49803196284643</v>
      </c>
      <c r="I44" s="23">
        <f t="shared" si="17"/>
        <v>7.3366220804851281</v>
      </c>
      <c r="J44" s="23">
        <f t="shared" si="17"/>
        <v>82.724496583882882</v>
      </c>
      <c r="K44" s="23">
        <f t="shared" si="17"/>
        <v>9.6330695304122997</v>
      </c>
      <c r="L44" s="23">
        <f t="shared" si="17"/>
        <v>76.498776421150666</v>
      </c>
      <c r="M44" s="23">
        <f t="shared" si="17"/>
        <v>37.908964932215838</v>
      </c>
      <c r="N44" s="23">
        <f t="shared" si="17"/>
        <v>-11.015625093943896</v>
      </c>
      <c r="O44" s="23">
        <f t="shared" si="17"/>
        <v>-20.16603161660241</v>
      </c>
      <c r="P44" s="23">
        <f t="shared" si="17"/>
        <v>19.963217293206341</v>
      </c>
      <c r="Q44" s="23">
        <f t="shared" si="17"/>
        <v>-8.0070669559179919</v>
      </c>
      <c r="R44" s="23">
        <f t="shared" si="17"/>
        <v>47.110844105931704</v>
      </c>
      <c r="S44" s="23">
        <f t="shared" si="17"/>
        <v>15.482923272375785</v>
      </c>
      <c r="T44" s="23">
        <f t="shared" si="9"/>
        <v>10.744179093029516</v>
      </c>
      <c r="U44" s="23">
        <f t="shared" ref="U44:U56" si="18">IF(T10=0,"--",((U10/T10)*100-100))</f>
        <v>-3.4210625739580962</v>
      </c>
      <c r="V44" s="23">
        <f t="shared" ref="V44:V56" si="19">IF(U10=0,"--",((V10/U10)*100-100))</f>
        <v>14.8375591268709</v>
      </c>
      <c r="W44" s="23">
        <f t="shared" ref="W44:W56" si="20">IF(V10=0,"--",((W10/V10)*100-100))</f>
        <v>36.473338204279059</v>
      </c>
      <c r="X44" s="23">
        <f t="shared" ref="X44:X56" si="21">IF(W10=0,"--",((X10/W10)*100-100))</f>
        <v>9.5970975087084298E-2</v>
      </c>
      <c r="Y44" s="23">
        <f t="shared" ref="Y44:Y56" si="22">IF(X10=0,"--",((Y10/X10)*100-100))</f>
        <v>4.0791151416256497</v>
      </c>
      <c r="Z44" s="23">
        <f t="shared" ref="Z44:Z56" si="23">IF(Y10=0,"--",((Z10/Y10)*100-100))</f>
        <v>4.5564080197648877</v>
      </c>
      <c r="AA44" s="23">
        <f t="shared" ref="AA44:AA56" si="24">IF(Z10=0,"--",((AA10/Z10)*100-100))</f>
        <v>-14.527847733712363</v>
      </c>
      <c r="AB44" s="23">
        <f t="shared" ref="AB44:AB56" si="25">IF(AA10=0,"--",((AB10/AA10)*100-100))</f>
        <v>-20.126242096412838</v>
      </c>
      <c r="AC44" s="61">
        <f t="shared" ref="AC44:AC56" si="26">(POWER(AB10/C10,1/26)-1)*100</f>
        <v>24.942371875392833</v>
      </c>
    </row>
    <row r="45" spans="1:29" s="2" customFormat="1" x14ac:dyDescent="0.15">
      <c r="A45" s="5"/>
      <c r="B45" s="19" t="s">
        <v>48</v>
      </c>
      <c r="C45" s="23" t="s">
        <v>10</v>
      </c>
      <c r="D45" s="23">
        <f t="shared" si="17"/>
        <v>108.86830695812026</v>
      </c>
      <c r="E45" s="23">
        <f t="shared" si="9"/>
        <v>-5.4262464606792236</v>
      </c>
      <c r="F45" s="23">
        <f t="shared" si="9"/>
        <v>63.327495673503165</v>
      </c>
      <c r="G45" s="23">
        <f t="shared" si="9"/>
        <v>108.21241008097857</v>
      </c>
      <c r="H45" s="23">
        <f t="shared" si="9"/>
        <v>35.874621870105273</v>
      </c>
      <c r="I45" s="23">
        <f t="shared" si="9"/>
        <v>35.09003681223902</v>
      </c>
      <c r="J45" s="23">
        <f t="shared" si="9"/>
        <v>8.1679240405651257</v>
      </c>
      <c r="K45" s="23">
        <f t="shared" si="9"/>
        <v>-14.247210586321302</v>
      </c>
      <c r="L45" s="23">
        <f t="shared" si="9"/>
        <v>31.392621339171399</v>
      </c>
      <c r="M45" s="23">
        <f t="shared" si="9"/>
        <v>26.545009987194106</v>
      </c>
      <c r="N45" s="23">
        <f t="shared" si="9"/>
        <v>1.6389442367714224</v>
      </c>
      <c r="O45" s="23">
        <f t="shared" si="9"/>
        <v>5.6294262320206911</v>
      </c>
      <c r="P45" s="23">
        <f t="shared" si="9"/>
        <v>-10.045627836907315</v>
      </c>
      <c r="Q45" s="23">
        <f t="shared" si="9"/>
        <v>-19.289192365039739</v>
      </c>
      <c r="R45" s="23">
        <f t="shared" si="9"/>
        <v>36.706319053497054</v>
      </c>
      <c r="S45" s="23">
        <f t="shared" si="9"/>
        <v>10.336671010382915</v>
      </c>
      <c r="T45" s="23">
        <f t="shared" si="9"/>
        <v>23.833375762591885</v>
      </c>
      <c r="U45" s="23">
        <f t="shared" si="18"/>
        <v>6.3899364822365072</v>
      </c>
      <c r="V45" s="23">
        <f t="shared" si="19"/>
        <v>-2.8654864824324733</v>
      </c>
      <c r="W45" s="23">
        <f t="shared" si="20"/>
        <v>0.99516218044112748</v>
      </c>
      <c r="X45" s="23">
        <f t="shared" si="21"/>
        <v>4.5416073137067485</v>
      </c>
      <c r="Y45" s="23">
        <f t="shared" si="22"/>
        <v>2.0464134723314089</v>
      </c>
      <c r="Z45" s="23">
        <f t="shared" si="23"/>
        <v>13.455622853304973</v>
      </c>
      <c r="AA45" s="23">
        <f t="shared" si="24"/>
        <v>-1.0494328624027673</v>
      </c>
      <c r="AB45" s="23">
        <f t="shared" si="25"/>
        <v>-27.007529247340088</v>
      </c>
      <c r="AC45" s="61">
        <f t="shared" si="26"/>
        <v>13.224620404037246</v>
      </c>
    </row>
    <row r="46" spans="1:29" s="2" customFormat="1" x14ac:dyDescent="0.15">
      <c r="A46" s="48"/>
      <c r="B46" s="19" t="s">
        <v>17</v>
      </c>
      <c r="C46" s="23" t="s">
        <v>10</v>
      </c>
      <c r="D46" s="23">
        <f t="shared" si="17"/>
        <v>71.769758328311951</v>
      </c>
      <c r="E46" s="23">
        <f t="shared" si="9"/>
        <v>53.221367837602259</v>
      </c>
      <c r="F46" s="23">
        <f t="shared" si="9"/>
        <v>8.283336130681846</v>
      </c>
      <c r="G46" s="23">
        <f t="shared" si="9"/>
        <v>-7.0330458085891081</v>
      </c>
      <c r="H46" s="23">
        <f t="shared" si="9"/>
        <v>31.690311940796732</v>
      </c>
      <c r="I46" s="23">
        <f t="shared" si="9"/>
        <v>6.2765497289405658</v>
      </c>
      <c r="J46" s="23">
        <f t="shared" si="9"/>
        <v>24.693484894856638</v>
      </c>
      <c r="K46" s="23">
        <f t="shared" si="9"/>
        <v>-3.8486776732448931</v>
      </c>
      <c r="L46" s="23">
        <f t="shared" si="9"/>
        <v>31.440910099796952</v>
      </c>
      <c r="M46" s="23">
        <f t="shared" si="9"/>
        <v>14.256019726377716</v>
      </c>
      <c r="N46" s="23">
        <f t="shared" si="9"/>
        <v>15.935720128350411</v>
      </c>
      <c r="O46" s="23">
        <f t="shared" si="9"/>
        <v>1.593218855800302</v>
      </c>
      <c r="P46" s="23">
        <f t="shared" si="9"/>
        <v>6.9170382579918623</v>
      </c>
      <c r="Q46" s="23">
        <f t="shared" si="9"/>
        <v>-27.24124477725978</v>
      </c>
      <c r="R46" s="23">
        <f t="shared" si="9"/>
        <v>22.840787921988294</v>
      </c>
      <c r="S46" s="23">
        <f t="shared" si="9"/>
        <v>17.087446376264666</v>
      </c>
      <c r="T46" s="23">
        <f t="shared" si="9"/>
        <v>-6.2316921824920968</v>
      </c>
      <c r="U46" s="23">
        <f t="shared" si="18"/>
        <v>2.9319978607619248</v>
      </c>
      <c r="V46" s="23">
        <f t="shared" si="19"/>
        <v>-23.887033419499588</v>
      </c>
      <c r="W46" s="23">
        <f t="shared" si="20"/>
        <v>-13.301337719805261</v>
      </c>
      <c r="X46" s="23">
        <f t="shared" si="21"/>
        <v>11.586355343263094</v>
      </c>
      <c r="Y46" s="23">
        <f t="shared" si="22"/>
        <v>4.5866573309518088</v>
      </c>
      <c r="Z46" s="23">
        <f t="shared" si="23"/>
        <v>6.7335928314893039</v>
      </c>
      <c r="AA46" s="23">
        <f t="shared" si="24"/>
        <v>-49.930950198667247</v>
      </c>
      <c r="AB46" s="23">
        <f t="shared" si="25"/>
        <v>-38.46898665514945</v>
      </c>
      <c r="AC46" s="61">
        <f t="shared" si="26"/>
        <v>2.9889168453065329</v>
      </c>
    </row>
    <row r="47" spans="1:29" s="2" customFormat="1" x14ac:dyDescent="0.15">
      <c r="A47" s="48"/>
      <c r="B47" s="19" t="s">
        <v>18</v>
      </c>
      <c r="C47" s="23" t="s">
        <v>10</v>
      </c>
      <c r="D47" s="23">
        <f t="shared" si="17"/>
        <v>124.31493151478082</v>
      </c>
      <c r="E47" s="23">
        <f t="shared" si="9"/>
        <v>21.365541155235775</v>
      </c>
      <c r="F47" s="23">
        <f t="shared" si="9"/>
        <v>-4.5530161200621677</v>
      </c>
      <c r="G47" s="23">
        <f t="shared" si="9"/>
        <v>4.6289537557115068E-2</v>
      </c>
      <c r="H47" s="23">
        <f t="shared" si="9"/>
        <v>3.4152392271738989</v>
      </c>
      <c r="I47" s="23">
        <f t="shared" si="9"/>
        <v>30.580082040638786</v>
      </c>
      <c r="J47" s="23">
        <f t="shared" si="9"/>
        <v>3.6344080218729431</v>
      </c>
      <c r="K47" s="23">
        <f t="shared" si="9"/>
        <v>9.1101557978270193</v>
      </c>
      <c r="L47" s="23">
        <f t="shared" si="9"/>
        <v>80.042388427204855</v>
      </c>
      <c r="M47" s="23">
        <f t="shared" si="9"/>
        <v>11.676446435728266</v>
      </c>
      <c r="N47" s="23">
        <f t="shared" si="9"/>
        <v>6.9335656490098359</v>
      </c>
      <c r="O47" s="23">
        <f t="shared" si="9"/>
        <v>-5.0416064592232317</v>
      </c>
      <c r="P47" s="23">
        <f t="shared" si="9"/>
        <v>18.962456003471218</v>
      </c>
      <c r="Q47" s="23">
        <f t="shared" si="9"/>
        <v>-16.430397440477108</v>
      </c>
      <c r="R47" s="23">
        <f t="shared" si="9"/>
        <v>10.978452781858806</v>
      </c>
      <c r="S47" s="23">
        <f t="shared" si="9"/>
        <v>16.197981392578512</v>
      </c>
      <c r="T47" s="23">
        <f t="shared" si="9"/>
        <v>2.5476208512462506</v>
      </c>
      <c r="U47" s="23">
        <f t="shared" si="18"/>
        <v>9.619635919263132</v>
      </c>
      <c r="V47" s="23">
        <f t="shared" si="19"/>
        <v>14.805973472783023</v>
      </c>
      <c r="W47" s="23">
        <f t="shared" si="20"/>
        <v>1.4966437937709429</v>
      </c>
      <c r="X47" s="23">
        <f t="shared" si="21"/>
        <v>-6.2145099308746552</v>
      </c>
      <c r="Y47" s="23">
        <f t="shared" si="22"/>
        <v>-18.365604056379766</v>
      </c>
      <c r="Z47" s="23">
        <f t="shared" si="23"/>
        <v>17.820271649682823</v>
      </c>
      <c r="AA47" s="23">
        <f t="shared" si="24"/>
        <v>-64.76589175268407</v>
      </c>
      <c r="AB47" s="23">
        <f t="shared" si="25"/>
        <v>-41.859114412997741</v>
      </c>
      <c r="AC47" s="61">
        <f t="shared" si="26"/>
        <v>3.6107987072874659</v>
      </c>
    </row>
    <row r="48" spans="1:29" s="2" customFormat="1" x14ac:dyDescent="0.15">
      <c r="A48" s="48"/>
      <c r="B48" s="19" t="s">
        <v>19</v>
      </c>
      <c r="C48" s="23" t="s">
        <v>10</v>
      </c>
      <c r="D48" s="23">
        <f t="shared" si="17"/>
        <v>85.104515088665664</v>
      </c>
      <c r="E48" s="23">
        <f t="shared" si="9"/>
        <v>-35.010052131787134</v>
      </c>
      <c r="F48" s="23">
        <f t="shared" si="9"/>
        <v>43.257155445248969</v>
      </c>
      <c r="G48" s="23">
        <f t="shared" si="9"/>
        <v>99.638780188482656</v>
      </c>
      <c r="H48" s="23">
        <f t="shared" si="9"/>
        <v>-61.250907806151488</v>
      </c>
      <c r="I48" s="23">
        <f t="shared" si="9"/>
        <v>-87.342615425587837</v>
      </c>
      <c r="J48" s="23">
        <f t="shared" si="9"/>
        <v>27.118931832789613</v>
      </c>
      <c r="K48" s="23">
        <f t="shared" si="9"/>
        <v>221.26863891777407</v>
      </c>
      <c r="L48" s="23">
        <f t="shared" si="9"/>
        <v>81.616863198092403</v>
      </c>
      <c r="M48" s="23">
        <f t="shared" si="9"/>
        <v>-20.835503161749983</v>
      </c>
      <c r="N48" s="23">
        <f t="shared" si="9"/>
        <v>10.014849971911048</v>
      </c>
      <c r="O48" s="23">
        <f t="shared" si="9"/>
        <v>10.415823814382577</v>
      </c>
      <c r="P48" s="23">
        <f t="shared" si="9"/>
        <v>-85.258702331219922</v>
      </c>
      <c r="Q48" s="23">
        <f t="shared" si="9"/>
        <v>-29.630163609206406</v>
      </c>
      <c r="R48" s="23">
        <f t="shared" si="9"/>
        <v>67.807444559177839</v>
      </c>
      <c r="S48" s="23">
        <f t="shared" si="9"/>
        <v>-15.86036471610943</v>
      </c>
      <c r="T48" s="23">
        <f t="shared" si="9"/>
        <v>295.63922779564217</v>
      </c>
      <c r="U48" s="23">
        <f t="shared" si="18"/>
        <v>156.67435900069097</v>
      </c>
      <c r="V48" s="23">
        <f t="shared" si="19"/>
        <v>170.87773466882192</v>
      </c>
      <c r="W48" s="23">
        <f t="shared" si="20"/>
        <v>-23.553463969981436</v>
      </c>
      <c r="X48" s="23">
        <f t="shared" si="21"/>
        <v>17.01558534400786</v>
      </c>
      <c r="Y48" s="23">
        <f t="shared" si="22"/>
        <v>2.1297478760076558</v>
      </c>
      <c r="Z48" s="23">
        <f t="shared" si="23"/>
        <v>52.387353336054019</v>
      </c>
      <c r="AA48" s="23">
        <f t="shared" si="24"/>
        <v>-27.090185227734992</v>
      </c>
      <c r="AB48" s="23">
        <f t="shared" si="25"/>
        <v>-30.16952358778849</v>
      </c>
      <c r="AC48" s="61">
        <f t="shared" si="26"/>
        <v>4.8631995083201263</v>
      </c>
    </row>
    <row r="49" spans="1:29" s="2" customFormat="1" x14ac:dyDescent="0.15">
      <c r="A49" s="5"/>
      <c r="B49" s="19" t="s">
        <v>20</v>
      </c>
      <c r="C49" s="23" t="s">
        <v>10</v>
      </c>
      <c r="D49" s="23">
        <f t="shared" si="17"/>
        <v>54.625708855708183</v>
      </c>
      <c r="E49" s="23">
        <f t="shared" si="9"/>
        <v>31.741143641376055</v>
      </c>
      <c r="F49" s="23">
        <f t="shared" si="9"/>
        <v>-10.089656748338527</v>
      </c>
      <c r="G49" s="23">
        <f t="shared" si="9"/>
        <v>12.798666842527126</v>
      </c>
      <c r="H49" s="23">
        <f t="shared" si="9"/>
        <v>6.4603753898599052</v>
      </c>
      <c r="I49" s="23">
        <f t="shared" si="9"/>
        <v>22.240279147771332</v>
      </c>
      <c r="J49" s="23">
        <f t="shared" si="9"/>
        <v>-0.6440592215166987</v>
      </c>
      <c r="K49" s="23">
        <f t="shared" si="9"/>
        <v>-21.250879552674192</v>
      </c>
      <c r="L49" s="23">
        <f t="shared" si="9"/>
        <v>43.44400646711594</v>
      </c>
      <c r="M49" s="23">
        <f t="shared" si="9"/>
        <v>-1.0591432878689773</v>
      </c>
      <c r="N49" s="23">
        <f t="shared" si="9"/>
        <v>12.581013542416002</v>
      </c>
      <c r="O49" s="23">
        <f t="shared" si="9"/>
        <v>13.588471935463261</v>
      </c>
      <c r="P49" s="23">
        <f t="shared" si="9"/>
        <v>11.806500442310437</v>
      </c>
      <c r="Q49" s="23">
        <f t="shared" si="9"/>
        <v>-6.4676873563488471</v>
      </c>
      <c r="R49" s="23">
        <f t="shared" si="9"/>
        <v>31.844974698081614</v>
      </c>
      <c r="S49" s="23">
        <f t="shared" si="9"/>
        <v>14.360348755462198</v>
      </c>
      <c r="T49" s="23">
        <f t="shared" si="9"/>
        <v>6.4116494484963766</v>
      </c>
      <c r="U49" s="23">
        <f t="shared" si="18"/>
        <v>-2.9784876327548488</v>
      </c>
      <c r="V49" s="23">
        <f t="shared" si="19"/>
        <v>14.861716775025897</v>
      </c>
      <c r="W49" s="23">
        <f t="shared" si="20"/>
        <v>-25.346246281950243</v>
      </c>
      <c r="X49" s="23">
        <f t="shared" si="21"/>
        <v>-1.8638589779385484</v>
      </c>
      <c r="Y49" s="23">
        <f t="shared" si="22"/>
        <v>-42.581267232312889</v>
      </c>
      <c r="Z49" s="23">
        <f t="shared" si="23"/>
        <v>5.7599330461599152</v>
      </c>
      <c r="AA49" s="23">
        <f t="shared" si="24"/>
        <v>-73.172796667761773</v>
      </c>
      <c r="AB49" s="23">
        <f t="shared" si="25"/>
        <v>-74.726096187756184</v>
      </c>
      <c r="AC49" s="61">
        <f t="shared" si="26"/>
        <v>-5.7349392841370754</v>
      </c>
    </row>
    <row r="50" spans="1:29" s="2" customFormat="1" x14ac:dyDescent="0.15">
      <c r="A50" s="48"/>
      <c r="B50" s="19" t="s">
        <v>21</v>
      </c>
      <c r="C50" s="23" t="s">
        <v>10</v>
      </c>
      <c r="D50" s="23">
        <f t="shared" si="17"/>
        <v>207.11671619233505</v>
      </c>
      <c r="E50" s="23">
        <f t="shared" si="9"/>
        <v>45.972453863396481</v>
      </c>
      <c r="F50" s="23">
        <f t="shared" si="9"/>
        <v>-4.9205984232170152</v>
      </c>
      <c r="G50" s="23">
        <f t="shared" si="9"/>
        <v>-36.40331823237544</v>
      </c>
      <c r="H50" s="23">
        <f t="shared" si="9"/>
        <v>65.616553554975326</v>
      </c>
      <c r="I50" s="23">
        <f t="shared" si="9"/>
        <v>54.823460695968777</v>
      </c>
      <c r="J50" s="23">
        <f t="shared" si="9"/>
        <v>10.796200531532961</v>
      </c>
      <c r="K50" s="23">
        <f t="shared" si="9"/>
        <v>20.403924733885262</v>
      </c>
      <c r="L50" s="23">
        <f t="shared" si="9"/>
        <v>90.956503003827493</v>
      </c>
      <c r="M50" s="23">
        <f t="shared" si="9"/>
        <v>18.722978574678905</v>
      </c>
      <c r="N50" s="23">
        <f t="shared" si="9"/>
        <v>1.4670401984317607</v>
      </c>
      <c r="O50" s="23">
        <f t="shared" si="9"/>
        <v>-10.355906258397312</v>
      </c>
      <c r="P50" s="23">
        <f t="shared" si="9"/>
        <v>20.345027333712991</v>
      </c>
      <c r="Q50" s="23">
        <f t="shared" si="9"/>
        <v>-20.172401024631114</v>
      </c>
      <c r="R50" s="23">
        <f t="shared" si="9"/>
        <v>3.1181992152867934</v>
      </c>
      <c r="S50" s="23">
        <f t="shared" si="9"/>
        <v>19.458352051787259</v>
      </c>
      <c r="T50" s="23">
        <f t="shared" si="9"/>
        <v>-1.6027972402909825</v>
      </c>
      <c r="U50" s="23">
        <f t="shared" si="18"/>
        <v>14.672504322520098</v>
      </c>
      <c r="V50" s="23">
        <f t="shared" si="19"/>
        <v>-10.044195598029802</v>
      </c>
      <c r="W50" s="23">
        <f t="shared" si="20"/>
        <v>-24.046147131249256</v>
      </c>
      <c r="X50" s="23">
        <f t="shared" si="21"/>
        <v>-16.506644204390554</v>
      </c>
      <c r="Y50" s="23">
        <f t="shared" si="22"/>
        <v>-20.699280241044178</v>
      </c>
      <c r="Z50" s="23">
        <f t="shared" si="23"/>
        <v>0.90173838678528284</v>
      </c>
      <c r="AA50" s="23">
        <f t="shared" si="24"/>
        <v>-64.020916772404149</v>
      </c>
      <c r="AB50" s="23">
        <f t="shared" si="25"/>
        <v>-92.586115176771941</v>
      </c>
      <c r="AC50" s="61">
        <f t="shared" si="26"/>
        <v>-4.3941603186375406</v>
      </c>
    </row>
    <row r="51" spans="1:29" s="2" customFormat="1" x14ac:dyDescent="0.15">
      <c r="A51" s="48"/>
      <c r="B51" s="19" t="s">
        <v>22</v>
      </c>
      <c r="C51" s="23" t="s">
        <v>10</v>
      </c>
      <c r="D51" s="23">
        <f t="shared" si="17"/>
        <v>608.07174887892381</v>
      </c>
      <c r="E51" s="23">
        <f t="shared" si="9"/>
        <v>1524.4141861937933</v>
      </c>
      <c r="F51" s="23">
        <f t="shared" si="9"/>
        <v>253.73983898321603</v>
      </c>
      <c r="G51" s="23">
        <f t="shared" si="9"/>
        <v>-83.172512605736642</v>
      </c>
      <c r="H51" s="23">
        <f t="shared" si="9"/>
        <v>-23.755567199371228</v>
      </c>
      <c r="I51" s="23">
        <f t="shared" si="9"/>
        <v>-70.694098445150757</v>
      </c>
      <c r="J51" s="23">
        <f t="shared" si="9"/>
        <v>406.21427524549318</v>
      </c>
      <c r="K51" s="23">
        <f t="shared" si="9"/>
        <v>332.25918526882651</v>
      </c>
      <c r="L51" s="23">
        <f t="shared" si="9"/>
        <v>103.94512987447922</v>
      </c>
      <c r="M51" s="23">
        <f t="shared" si="9"/>
        <v>-28.127730010575192</v>
      </c>
      <c r="N51" s="23">
        <f t="shared" si="9"/>
        <v>510.86679369953526</v>
      </c>
      <c r="O51" s="23">
        <f t="shared" si="9"/>
        <v>0.67398399344118332</v>
      </c>
      <c r="P51" s="23">
        <f t="shared" si="9"/>
        <v>43.576673846832847</v>
      </c>
      <c r="Q51" s="23">
        <f t="shared" si="9"/>
        <v>2.9267590880956789</v>
      </c>
      <c r="R51" s="23">
        <f t="shared" si="9"/>
        <v>43.471492743086259</v>
      </c>
      <c r="S51" s="23">
        <f t="shared" si="9"/>
        <v>2.7398412448089289</v>
      </c>
      <c r="T51" s="23">
        <f t="shared" si="9"/>
        <v>12.112783673246625</v>
      </c>
      <c r="U51" s="23">
        <f t="shared" si="18"/>
        <v>-6.120760682647699</v>
      </c>
      <c r="V51" s="23">
        <f t="shared" si="19"/>
        <v>202.39512516208566</v>
      </c>
      <c r="W51" s="23">
        <f t="shared" si="20"/>
        <v>143.5357394717156</v>
      </c>
      <c r="X51" s="23">
        <f t="shared" si="21"/>
        <v>-1.6797738461984721</v>
      </c>
      <c r="Y51" s="23">
        <f t="shared" si="22"/>
        <v>-9.4415542452045855</v>
      </c>
      <c r="Z51" s="23">
        <f t="shared" si="23"/>
        <v>28.068263253388722</v>
      </c>
      <c r="AA51" s="23">
        <f t="shared" si="24"/>
        <v>-72.565240649822087</v>
      </c>
      <c r="AB51" s="23">
        <f t="shared" si="25"/>
        <v>-0.19372230566541759</v>
      </c>
      <c r="AC51" s="61">
        <f t="shared" si="26"/>
        <v>45.077592602460449</v>
      </c>
    </row>
    <row r="52" spans="1:29" s="2" customFormat="1" x14ac:dyDescent="0.15">
      <c r="A52" s="48"/>
      <c r="B52" s="19" t="s">
        <v>23</v>
      </c>
      <c r="C52" s="23" t="s">
        <v>10</v>
      </c>
      <c r="D52" s="23">
        <f t="shared" si="17"/>
        <v>820.5311847209789</v>
      </c>
      <c r="E52" s="23">
        <f t="shared" si="9"/>
        <v>-79.408046163322197</v>
      </c>
      <c r="F52" s="23">
        <f t="shared" si="9"/>
        <v>-100</v>
      </c>
      <c r="G52" s="23" t="str">
        <f t="shared" si="9"/>
        <v>--</v>
      </c>
      <c r="H52" s="23">
        <f t="shared" si="9"/>
        <v>-94.074063757781715</v>
      </c>
      <c r="I52" s="23">
        <f t="shared" si="9"/>
        <v>-68.272620446533494</v>
      </c>
      <c r="J52" s="23">
        <f t="shared" si="9"/>
        <v>1335.1851851851852</v>
      </c>
      <c r="K52" s="23">
        <f t="shared" si="9"/>
        <v>94.580645161290306</v>
      </c>
      <c r="L52" s="23">
        <f t="shared" si="9"/>
        <v>-97.724137931034477</v>
      </c>
      <c r="M52" s="23">
        <f t="shared" si="9"/>
        <v>1886.8298368298365</v>
      </c>
      <c r="N52" s="23">
        <f t="shared" si="9"/>
        <v>327.1015427934534</v>
      </c>
      <c r="O52" s="23">
        <f t="shared" si="9"/>
        <v>-88.277387100318649</v>
      </c>
      <c r="P52" s="23">
        <f t="shared" si="9"/>
        <v>12843.198594024609</v>
      </c>
      <c r="Q52" s="23">
        <f t="shared" si="9"/>
        <v>-25.570425327373357</v>
      </c>
      <c r="R52" s="23">
        <f t="shared" si="9"/>
        <v>-99.990635166773089</v>
      </c>
      <c r="S52" s="23">
        <f t="shared" si="9"/>
        <v>110125.97402597402</v>
      </c>
      <c r="T52" s="23">
        <f t="shared" si="9"/>
        <v>122.96698635624571</v>
      </c>
      <c r="U52" s="23">
        <f t="shared" si="18"/>
        <v>-96.321621635903426</v>
      </c>
      <c r="V52" s="23">
        <f t="shared" si="19"/>
        <v>-45.654360005746305</v>
      </c>
      <c r="W52" s="23">
        <f t="shared" si="20"/>
        <v>-69.019296854348397</v>
      </c>
      <c r="X52" s="23">
        <f t="shared" si="21"/>
        <v>141.29692832764502</v>
      </c>
      <c r="Y52" s="23">
        <f t="shared" si="22"/>
        <v>11652.864214992929</v>
      </c>
      <c r="Z52" s="23">
        <f t="shared" si="23"/>
        <v>-48.008701120133821</v>
      </c>
      <c r="AA52" s="23">
        <f t="shared" si="24"/>
        <v>-100</v>
      </c>
      <c r="AB52" s="23" t="str">
        <f t="shared" si="25"/>
        <v>--</v>
      </c>
      <c r="AC52" s="61">
        <f>(POWER(Z18/C18,1/24)-1)*100</f>
        <v>17.855306090004053</v>
      </c>
    </row>
    <row r="53" spans="1:29" s="2" customFormat="1" x14ac:dyDescent="0.15">
      <c r="A53" s="5"/>
      <c r="B53" s="19" t="s">
        <v>24</v>
      </c>
      <c r="C53" s="23" t="s">
        <v>10</v>
      </c>
      <c r="D53" s="23">
        <f t="shared" si="17"/>
        <v>3020.8064705192824</v>
      </c>
      <c r="E53" s="23">
        <f t="shared" si="9"/>
        <v>-23.821346474556407</v>
      </c>
      <c r="F53" s="23">
        <f t="shared" si="9"/>
        <v>-74.164797146825109</v>
      </c>
      <c r="G53" s="23">
        <f t="shared" si="9"/>
        <v>-3.7380799399464308</v>
      </c>
      <c r="H53" s="23">
        <f t="shared" si="9"/>
        <v>-99.95704382191029</v>
      </c>
      <c r="I53" s="23">
        <f>IF(H19=0,"--",((I19/H19)*100-100))</f>
        <v>756047.69230769237</v>
      </c>
      <c r="J53" s="23">
        <f t="shared" si="9"/>
        <v>-99.689112424109254</v>
      </c>
      <c r="K53" s="23">
        <f t="shared" si="9"/>
        <v>9.2931937172774752</v>
      </c>
      <c r="L53" s="23">
        <f t="shared" si="9"/>
        <v>18839.520958083831</v>
      </c>
      <c r="M53" s="23">
        <f t="shared" si="9"/>
        <v>-99.757817193082303</v>
      </c>
      <c r="N53" s="23">
        <f t="shared" si="9"/>
        <v>-66.840731070496076</v>
      </c>
      <c r="O53" s="23">
        <f t="shared" si="9"/>
        <v>62.204724409448829</v>
      </c>
      <c r="P53" s="23">
        <f t="shared" si="9"/>
        <v>7722.0873786407765</v>
      </c>
      <c r="Q53" s="23">
        <f t="shared" si="9"/>
        <v>-30.260340708101907</v>
      </c>
      <c r="R53" s="23">
        <f t="shared" si="9"/>
        <v>1570.7007786429365</v>
      </c>
      <c r="S53" s="23">
        <f t="shared" si="9"/>
        <v>-52.963061599509977</v>
      </c>
      <c r="T53" s="23">
        <f t="shared" si="9"/>
        <v>-66.44755094299029</v>
      </c>
      <c r="U53" s="23">
        <f t="shared" si="18"/>
        <v>-99.157948025649674</v>
      </c>
      <c r="V53" s="23">
        <f t="shared" si="19"/>
        <v>6781.3627254509011</v>
      </c>
      <c r="W53" s="23">
        <f t="shared" si="20"/>
        <v>-78.475741161395533</v>
      </c>
      <c r="X53" s="23">
        <f t="shared" si="21"/>
        <v>646.31308347990796</v>
      </c>
      <c r="Y53" s="23">
        <f t="shared" si="22"/>
        <v>-33.20884699057288</v>
      </c>
      <c r="Z53" s="23">
        <f t="shared" si="23"/>
        <v>190.09282883665384</v>
      </c>
      <c r="AA53" s="23">
        <f t="shared" si="24"/>
        <v>-14.597290317751416</v>
      </c>
      <c r="AB53" s="23">
        <f t="shared" si="25"/>
        <v>-100</v>
      </c>
      <c r="AC53" s="61">
        <f>(POWER(AA19/C19,1/25)-1)*100</f>
        <v>5.2178021584814882</v>
      </c>
    </row>
    <row r="54" spans="1:29" s="2" customFormat="1" x14ac:dyDescent="0.15">
      <c r="A54" s="48"/>
      <c r="B54" s="19" t="s">
        <v>25</v>
      </c>
      <c r="C54" s="23" t="s">
        <v>10</v>
      </c>
      <c r="D54" s="23">
        <f t="shared" si="17"/>
        <v>16.302945933629246</v>
      </c>
      <c r="E54" s="23">
        <f t="shared" si="9"/>
        <v>17.936452754645174</v>
      </c>
      <c r="F54" s="23">
        <f t="shared" si="9"/>
        <v>30.41178705543922</v>
      </c>
      <c r="G54" s="23">
        <f t="shared" si="9"/>
        <v>47.055399119327291</v>
      </c>
      <c r="H54" s="23">
        <f t="shared" si="9"/>
        <v>23.320270964268303</v>
      </c>
      <c r="I54" s="23">
        <f t="shared" si="9"/>
        <v>-9.0425582662977746</v>
      </c>
      <c r="J54" s="23">
        <f t="shared" si="9"/>
        <v>7.9452763673096456</v>
      </c>
      <c r="K54" s="23">
        <f t="shared" si="9"/>
        <v>-1.0959826411597504</v>
      </c>
      <c r="L54" s="23">
        <f t="shared" si="9"/>
        <v>9.9094764095008827</v>
      </c>
      <c r="M54" s="23">
        <f t="shared" si="9"/>
        <v>5.7196781350079391</v>
      </c>
      <c r="N54" s="23">
        <f t="shared" si="9"/>
        <v>-4.6174567231252297</v>
      </c>
      <c r="O54" s="23">
        <f t="shared" si="9"/>
        <v>-6.5656301436063274</v>
      </c>
      <c r="P54" s="23">
        <f t="shared" si="9"/>
        <v>-10.120248082766807</v>
      </c>
      <c r="Q54" s="23">
        <f t="shared" si="9"/>
        <v>-19.829299321504337</v>
      </c>
      <c r="R54" s="23">
        <f t="shared" si="9"/>
        <v>23.422260820054959</v>
      </c>
      <c r="S54" s="23">
        <f t="shared" si="9"/>
        <v>12.078683085669368</v>
      </c>
      <c r="T54" s="23">
        <f t="shared" si="9"/>
        <v>5.0780280780152225</v>
      </c>
      <c r="U54" s="23">
        <f t="shared" si="18"/>
        <v>3.9755483105563769</v>
      </c>
      <c r="V54" s="23">
        <f t="shared" si="19"/>
        <v>5.8253787743827843</v>
      </c>
      <c r="W54" s="23">
        <f t="shared" si="20"/>
        <v>2.2220088757393626</v>
      </c>
      <c r="X54" s="23">
        <f t="shared" si="21"/>
        <v>-3.9416129487957221</v>
      </c>
      <c r="Y54" s="23">
        <f t="shared" si="22"/>
        <v>-9.6192136153661068E-4</v>
      </c>
      <c r="Z54" s="23">
        <f t="shared" si="23"/>
        <v>2.9753753968779506</v>
      </c>
      <c r="AA54" s="23">
        <f t="shared" si="24"/>
        <v>-11.832915547580797</v>
      </c>
      <c r="AB54" s="23">
        <f t="shared" si="25"/>
        <v>-22.079134363824437</v>
      </c>
      <c r="AC54" s="61">
        <f t="shared" si="26"/>
        <v>3.7610158732914512</v>
      </c>
    </row>
    <row r="55" spans="1:29" s="2" customFormat="1" x14ac:dyDescent="0.15">
      <c r="A55" s="48"/>
      <c r="B55" s="19" t="s">
        <v>26</v>
      </c>
      <c r="C55" s="23" t="s">
        <v>10</v>
      </c>
      <c r="D55" s="23">
        <f t="shared" si="17"/>
        <v>25.033222131945649</v>
      </c>
      <c r="E55" s="23">
        <f t="shared" ref="E55:T56" si="27">IF(D21=0,"--",((E21/D21)*100-100))</f>
        <v>52.128662389210689</v>
      </c>
      <c r="F55" s="23">
        <f t="shared" si="27"/>
        <v>21.959042607712604</v>
      </c>
      <c r="G55" s="23">
        <f t="shared" si="27"/>
        <v>19.9853969765351</v>
      </c>
      <c r="H55" s="23">
        <f t="shared" si="27"/>
        <v>15.479351381744053</v>
      </c>
      <c r="I55" s="23">
        <f t="shared" si="27"/>
        <v>-0.19368169452513939</v>
      </c>
      <c r="J55" s="23">
        <f t="shared" si="27"/>
        <v>-6.3271548007892875</v>
      </c>
      <c r="K55" s="23">
        <f t="shared" si="27"/>
        <v>3.1950670517026225</v>
      </c>
      <c r="L55" s="23">
        <f t="shared" si="27"/>
        <v>-8.2779712473315783</v>
      </c>
      <c r="M55" s="23">
        <f t="shared" si="27"/>
        <v>10.698989170095857</v>
      </c>
      <c r="N55" s="23">
        <f t="shared" si="27"/>
        <v>-0.49451641011654601</v>
      </c>
      <c r="O55" s="23">
        <f t="shared" si="27"/>
        <v>-3.1411266380209497</v>
      </c>
      <c r="P55" s="23">
        <f t="shared" si="27"/>
        <v>8.0437625107212085</v>
      </c>
      <c r="Q55" s="23">
        <f t="shared" si="27"/>
        <v>-31.435011922633009</v>
      </c>
      <c r="R55" s="23">
        <f t="shared" si="27"/>
        <v>34.907925719960076</v>
      </c>
      <c r="S55" s="23">
        <f t="shared" si="27"/>
        <v>8.5230352320074303</v>
      </c>
      <c r="T55" s="23">
        <f t="shared" si="27"/>
        <v>7.0315944891314217</v>
      </c>
      <c r="U55" s="23">
        <f t="shared" si="18"/>
        <v>-1.6999254382954376</v>
      </c>
      <c r="V55" s="23">
        <f t="shared" si="19"/>
        <v>11.429996316338233</v>
      </c>
      <c r="W55" s="23">
        <f t="shared" si="20"/>
        <v>7.6902909528330952</v>
      </c>
      <c r="X55" s="23">
        <f t="shared" si="21"/>
        <v>-6.7380094179747516</v>
      </c>
      <c r="Y55" s="23">
        <f t="shared" si="22"/>
        <v>-10.437620018052712</v>
      </c>
      <c r="Z55" s="23">
        <f t="shared" si="23"/>
        <v>8.6386789102669752</v>
      </c>
      <c r="AA55" s="23">
        <f t="shared" si="24"/>
        <v>-15.900149118410084</v>
      </c>
      <c r="AB55" s="23">
        <f t="shared" si="25"/>
        <v>-26.400782330010202</v>
      </c>
      <c r="AC55" s="61">
        <f t="shared" si="26"/>
        <v>3.3137095388811488</v>
      </c>
    </row>
    <row r="56" spans="1:29" s="2" customFormat="1" x14ac:dyDescent="0.15">
      <c r="A56" s="48"/>
      <c r="B56" s="19" t="s">
        <v>7</v>
      </c>
      <c r="C56" s="23" t="s">
        <v>10</v>
      </c>
      <c r="D56" s="23">
        <f t="shared" si="17"/>
        <v>17.64889597560159</v>
      </c>
      <c r="E56" s="23">
        <f t="shared" si="27"/>
        <v>23.538744111793861</v>
      </c>
      <c r="F56" s="23">
        <f t="shared" si="27"/>
        <v>28.706316885565514</v>
      </c>
      <c r="G56" s="23">
        <f t="shared" si="27"/>
        <v>41.879940713829626</v>
      </c>
      <c r="H56" s="23">
        <f t="shared" si="27"/>
        <v>22.052517148121666</v>
      </c>
      <c r="I56" s="23">
        <f t="shared" si="27"/>
        <v>-7.6888856000319805</v>
      </c>
      <c r="J56" s="23">
        <f t="shared" si="27"/>
        <v>5.5846485473614251</v>
      </c>
      <c r="K56" s="23">
        <f t="shared" si="27"/>
        <v>-0.46632273450093464</v>
      </c>
      <c r="L56" s="23">
        <f t="shared" si="27"/>
        <v>7.1425147499778916</v>
      </c>
      <c r="M56" s="23">
        <f t="shared" si="27"/>
        <v>6.3681818331970135</v>
      </c>
      <c r="N56" s="23">
        <f t="shared" si="27"/>
        <v>-4.0586235628809533</v>
      </c>
      <c r="O56" s="23">
        <f t="shared" si="27"/>
        <v>-6.0842215862890896</v>
      </c>
      <c r="P56" s="23">
        <f t="shared" si="27"/>
        <v>-7.486775580964661</v>
      </c>
      <c r="Q56" s="23">
        <f t="shared" si="27"/>
        <v>-21.794399679406396</v>
      </c>
      <c r="R56" s="23">
        <f t="shared" si="27"/>
        <v>25.127297063769376</v>
      </c>
      <c r="S56" s="23">
        <f t="shared" si="27"/>
        <v>11.509592216107151</v>
      </c>
      <c r="T56" s="23">
        <f t="shared" si="27"/>
        <v>5.382327241968099</v>
      </c>
      <c r="U56" s="23">
        <f t="shared" si="18"/>
        <v>3.0776670472532714</v>
      </c>
      <c r="V56" s="23">
        <f t="shared" si="19"/>
        <v>6.6709535871066805</v>
      </c>
      <c r="W56" s="23">
        <f t="shared" si="20"/>
        <v>3.0838216044758724</v>
      </c>
      <c r="X56" s="23">
        <f t="shared" si="21"/>
        <v>-4.4020251028792075</v>
      </c>
      <c r="Y56" s="23">
        <f t="shared" si="22"/>
        <v>-1.6773149337975042</v>
      </c>
      <c r="Z56" s="23">
        <f t="shared" si="23"/>
        <v>3.8039769748579317</v>
      </c>
      <c r="AA56" s="23">
        <f t="shared" si="24"/>
        <v>-12.455711118364547</v>
      </c>
      <c r="AB56" s="23">
        <f t="shared" si="25"/>
        <v>-22.714850441691354</v>
      </c>
      <c r="AC56" s="61">
        <f t="shared" si="26"/>
        <v>3.6951251579900202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/>
    <row r="61" spans="1:29" ht="12.75" customHeight="1" x14ac:dyDescent="0.15">
      <c r="A61" s="1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A2:AC2"/>
    <mergeCell ref="A4:AC4"/>
    <mergeCell ref="B7:AC7"/>
    <mergeCell ref="B24:AC24"/>
    <mergeCell ref="B41:AC41"/>
  </mergeCells>
  <hyperlinks>
    <hyperlink ref="A61" location="NOTAS!A1" display="NOTAS" xr:uid="{00000000-0004-0000-0E00-000000000000}"/>
    <hyperlink ref="A1" location="ÍNDICE!A1" display="INDICE" xr:uid="{00000000-0004-0000-0E00-000001000000}"/>
  </hyperlink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69"/>
  <sheetViews>
    <sheetView showGridLines="0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66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7"/>
      <c r="AB3" s="77"/>
    </row>
    <row r="4" spans="1:29" s="2" customFormat="1" x14ac:dyDescent="0.15">
      <c r="A4" s="83" t="s">
        <v>1087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67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7"/>
      <c r="AB8" s="77"/>
    </row>
    <row r="9" spans="1:29" s="2" customFormat="1" x14ac:dyDescent="0.15">
      <c r="A9" s="50"/>
      <c r="B9" s="19" t="s">
        <v>14</v>
      </c>
      <c r="C9" s="37">
        <v>2502.5252489999998</v>
      </c>
      <c r="D9" s="37">
        <v>3513.0587289999994</v>
      </c>
      <c r="E9" s="37">
        <v>5303.5753669999986</v>
      </c>
      <c r="F9" s="37">
        <v>6195.6897170000002</v>
      </c>
      <c r="G9" s="37">
        <v>7240.7979969999951</v>
      </c>
      <c r="H9" s="37">
        <v>8067.7746819999984</v>
      </c>
      <c r="I9" s="37">
        <v>7497.908183999999</v>
      </c>
      <c r="J9" s="37">
        <v>7253.0037120000015</v>
      </c>
      <c r="K9" s="37">
        <v>6975.7364449999977</v>
      </c>
      <c r="L9" s="37">
        <v>7183.6842899999974</v>
      </c>
      <c r="M9" s="37">
        <v>7071.3052750000006</v>
      </c>
      <c r="N9" s="37">
        <v>6077.1497130000007</v>
      </c>
      <c r="O9" s="37">
        <v>4934.4370809999982</v>
      </c>
      <c r="P9" s="37">
        <v>4693.255704000002</v>
      </c>
      <c r="Q9" s="37">
        <v>3971.9246759999992</v>
      </c>
      <c r="R9" s="37">
        <v>4160.2403630000008</v>
      </c>
      <c r="S9" s="37">
        <v>4379.2091289999989</v>
      </c>
      <c r="T9" s="37">
        <v>4266.6483239999998</v>
      </c>
      <c r="U9" s="37">
        <v>4405.7493429999968</v>
      </c>
      <c r="V9" s="37">
        <v>4556.0815289999982</v>
      </c>
      <c r="W9" s="37">
        <v>4497.9990499999994</v>
      </c>
      <c r="X9" s="37">
        <v>4304.7245239999993</v>
      </c>
      <c r="Y9" s="37">
        <v>4157.6799510000019</v>
      </c>
      <c r="Z9" s="37">
        <v>4246.8888429999988</v>
      </c>
      <c r="AA9" s="37">
        <v>4132.3953600000004</v>
      </c>
      <c r="AB9" s="37">
        <v>3347.0879619999982</v>
      </c>
      <c r="AC9" s="37">
        <f>SUM(C9:AB9)</f>
        <v>134936.53119899996</v>
      </c>
    </row>
    <row r="10" spans="1:29" s="2" customFormat="1" x14ac:dyDescent="0.15">
      <c r="A10" s="50"/>
      <c r="B10" s="19" t="s">
        <v>1029</v>
      </c>
      <c r="C10" s="37">
        <v>7.5529999999999998E-3</v>
      </c>
      <c r="D10" s="37">
        <v>9.6109999999999998E-3</v>
      </c>
      <c r="E10" s="37">
        <v>2.1992999999999999E-2</v>
      </c>
      <c r="F10" s="37">
        <v>0</v>
      </c>
      <c r="G10" s="37">
        <v>3.9489000000000003E-2</v>
      </c>
      <c r="H10" s="37">
        <v>0</v>
      </c>
      <c r="I10" s="37">
        <v>2.7499999999999998E-3</v>
      </c>
      <c r="J10" s="37">
        <v>0.53437100000000004</v>
      </c>
      <c r="K10" s="37">
        <v>1.0291000000000002E-2</v>
      </c>
      <c r="L10" s="37">
        <v>3.8912330000000002</v>
      </c>
      <c r="M10" s="37">
        <v>3.6171670000000007</v>
      </c>
      <c r="N10" s="37">
        <v>1.284772</v>
      </c>
      <c r="O10" s="37">
        <v>0.97769900000000021</v>
      </c>
      <c r="P10" s="37">
        <v>0.91082400000000008</v>
      </c>
      <c r="Q10" s="37">
        <v>0.8158350000000002</v>
      </c>
      <c r="R10" s="37">
        <v>1.4698200000000006</v>
      </c>
      <c r="S10" s="37">
        <v>1.7977189999999998</v>
      </c>
      <c r="T10" s="37">
        <v>2.8556890000000004</v>
      </c>
      <c r="U10" s="37">
        <v>4.8398520000000023</v>
      </c>
      <c r="V10" s="37">
        <v>3.7995739999999998</v>
      </c>
      <c r="W10" s="37">
        <v>5.7593369999999986</v>
      </c>
      <c r="X10" s="37">
        <v>6.3024410000000008</v>
      </c>
      <c r="Y10" s="37">
        <v>1.5565199999999999</v>
      </c>
      <c r="Z10" s="37">
        <v>1.0250789999999999</v>
      </c>
      <c r="AA10" s="37">
        <v>0.10008</v>
      </c>
      <c r="AB10" s="37">
        <v>1.5204690000000001</v>
      </c>
      <c r="AC10" s="37">
        <f t="shared" ref="AC10:AC22" si="0">SUM(C10:AB10)</f>
        <v>43.150167999999994</v>
      </c>
    </row>
    <row r="11" spans="1:29" s="2" customFormat="1" x14ac:dyDescent="0.15">
      <c r="A11" s="5"/>
      <c r="B11" s="19" t="s">
        <v>48</v>
      </c>
      <c r="C11" s="37">
        <v>7.7547160000000002</v>
      </c>
      <c r="D11" s="37">
        <v>16.971066</v>
      </c>
      <c r="E11" s="37">
        <v>17.805540000000001</v>
      </c>
      <c r="F11" s="37">
        <v>25.672523999999999</v>
      </c>
      <c r="G11" s="37">
        <v>37.842401000000002</v>
      </c>
      <c r="H11" s="37">
        <v>45.859670000000001</v>
      </c>
      <c r="I11" s="37">
        <v>50.820231999999997</v>
      </c>
      <c r="J11" s="37">
        <v>49.970933000000002</v>
      </c>
      <c r="K11" s="37">
        <v>48.143887999999997</v>
      </c>
      <c r="L11" s="37">
        <v>75.370039000000006</v>
      </c>
      <c r="M11" s="37">
        <v>75.708658999999997</v>
      </c>
      <c r="N11" s="37">
        <v>77.852537999999996</v>
      </c>
      <c r="O11" s="37">
        <v>67.398467999999994</v>
      </c>
      <c r="P11" s="37">
        <v>54.647382999999998</v>
      </c>
      <c r="Q11" s="37">
        <v>46.724088000000002</v>
      </c>
      <c r="R11" s="37">
        <v>63.259625999999997</v>
      </c>
      <c r="S11" s="37">
        <v>74.436482999999996</v>
      </c>
      <c r="T11" s="37">
        <v>69.914715999999999</v>
      </c>
      <c r="U11" s="37">
        <v>71.885947999999999</v>
      </c>
      <c r="V11" s="37">
        <v>73.308235999999994</v>
      </c>
      <c r="W11" s="37">
        <v>60.517276000000003</v>
      </c>
      <c r="X11" s="37">
        <v>61.009231999999997</v>
      </c>
      <c r="Y11" s="37">
        <v>51.622527999999988</v>
      </c>
      <c r="Z11" s="37">
        <v>78.331591999999972</v>
      </c>
      <c r="AA11" s="37">
        <v>45.905020999999998</v>
      </c>
      <c r="AB11" s="37">
        <v>31.756422000000001</v>
      </c>
      <c r="AC11" s="37">
        <f t="shared" si="0"/>
        <v>1380.4892249999998</v>
      </c>
    </row>
    <row r="12" spans="1:29" s="2" customFormat="1" x14ac:dyDescent="0.15">
      <c r="A12" s="50"/>
      <c r="B12" s="19" t="s">
        <v>17</v>
      </c>
      <c r="C12" s="37">
        <v>24.548938999999976</v>
      </c>
      <c r="D12" s="37">
        <v>35.909694000000009</v>
      </c>
      <c r="E12" s="37">
        <v>84.132101999999975</v>
      </c>
      <c r="F12" s="37">
        <v>190.67859299999986</v>
      </c>
      <c r="G12" s="37">
        <v>275.89783299999988</v>
      </c>
      <c r="H12" s="37">
        <v>216.15421100000006</v>
      </c>
      <c r="I12" s="37">
        <v>213.66692999999995</v>
      </c>
      <c r="J12" s="37">
        <v>247.34383600000012</v>
      </c>
      <c r="K12" s="37">
        <v>131.58891600000013</v>
      </c>
      <c r="L12" s="37">
        <v>47.51583999999999</v>
      </c>
      <c r="M12" s="37">
        <v>22.497256000000011</v>
      </c>
      <c r="N12" s="37">
        <v>41.710000999999991</v>
      </c>
      <c r="O12" s="37">
        <v>25.404630999999998</v>
      </c>
      <c r="P12" s="37">
        <v>31.138504999999999</v>
      </c>
      <c r="Q12" s="37">
        <v>33.393537000000002</v>
      </c>
      <c r="R12" s="37">
        <v>45.694717000000033</v>
      </c>
      <c r="S12" s="37">
        <v>75.653920999999997</v>
      </c>
      <c r="T12" s="37">
        <v>182.33635599999997</v>
      </c>
      <c r="U12" s="37">
        <v>376.02194599999996</v>
      </c>
      <c r="V12" s="37">
        <v>336.23714999999999</v>
      </c>
      <c r="W12" s="37">
        <v>301.92849699999999</v>
      </c>
      <c r="X12" s="37">
        <v>245.04778599999997</v>
      </c>
      <c r="Y12" s="37">
        <v>228.19144399999996</v>
      </c>
      <c r="Z12" s="37">
        <v>265.69803999999993</v>
      </c>
      <c r="AA12" s="37">
        <v>202.52215399999997</v>
      </c>
      <c r="AB12" s="37">
        <v>241.57033899999993</v>
      </c>
      <c r="AC12" s="37">
        <f t="shared" si="0"/>
        <v>4122.483174</v>
      </c>
    </row>
    <row r="13" spans="1:29" s="2" customFormat="1" x14ac:dyDescent="0.15">
      <c r="A13" s="50"/>
      <c r="B13" s="19" t="s">
        <v>18</v>
      </c>
      <c r="C13" s="37">
        <f>SUM(C14:C19)</f>
        <v>11.564105999999999</v>
      </c>
      <c r="D13" s="37">
        <f t="shared" ref="D13:AB13" si="1">SUM(D14:D19)</f>
        <v>12.155538000000002</v>
      </c>
      <c r="E13" s="37">
        <f t="shared" si="1"/>
        <v>17.598025</v>
      </c>
      <c r="F13" s="37">
        <f t="shared" si="1"/>
        <v>21.172291000000008</v>
      </c>
      <c r="G13" s="37">
        <f t="shared" si="1"/>
        <v>52.621286999999967</v>
      </c>
      <c r="H13" s="37">
        <f t="shared" si="1"/>
        <v>97.408191000000002</v>
      </c>
      <c r="I13" s="37">
        <f t="shared" si="1"/>
        <v>86.990836999999999</v>
      </c>
      <c r="J13" s="37">
        <f t="shared" si="1"/>
        <v>109.869865</v>
      </c>
      <c r="K13" s="37">
        <f t="shared" si="1"/>
        <v>96.645906000000011</v>
      </c>
      <c r="L13" s="37">
        <f t="shared" si="1"/>
        <v>30.837963000000002</v>
      </c>
      <c r="M13" s="37">
        <f t="shared" si="1"/>
        <v>11.158526999999996</v>
      </c>
      <c r="N13" s="37">
        <f t="shared" si="1"/>
        <v>33.882694000000001</v>
      </c>
      <c r="O13" s="37">
        <f t="shared" si="1"/>
        <v>11.844625000000001</v>
      </c>
      <c r="P13" s="37">
        <f t="shared" si="1"/>
        <v>16.750106000000002</v>
      </c>
      <c r="Q13" s="37">
        <f t="shared" si="1"/>
        <v>16.858405999999995</v>
      </c>
      <c r="R13" s="37">
        <f t="shared" si="1"/>
        <v>22.465803999999999</v>
      </c>
      <c r="S13" s="37">
        <f t="shared" si="1"/>
        <v>35.008693000000008</v>
      </c>
      <c r="T13" s="37">
        <f t="shared" si="1"/>
        <v>99.628394000000014</v>
      </c>
      <c r="U13" s="37">
        <f t="shared" si="1"/>
        <v>196.83867700000002</v>
      </c>
      <c r="V13" s="37">
        <f t="shared" si="1"/>
        <v>171.76478500000002</v>
      </c>
      <c r="W13" s="37">
        <f t="shared" si="1"/>
        <v>178.663231</v>
      </c>
      <c r="X13" s="37">
        <f t="shared" si="1"/>
        <v>169.03855399999998</v>
      </c>
      <c r="Y13" s="37">
        <f t="shared" si="1"/>
        <v>170.49445500000002</v>
      </c>
      <c r="Z13" s="37">
        <f t="shared" si="1"/>
        <v>186.94936900000002</v>
      </c>
      <c r="AA13" s="37">
        <f t="shared" si="1"/>
        <v>175.60923400000001</v>
      </c>
      <c r="AB13" s="37">
        <f t="shared" si="1"/>
        <v>201.64643599999999</v>
      </c>
      <c r="AC13" s="37">
        <f t="shared" si="0"/>
        <v>2235.465999</v>
      </c>
    </row>
    <row r="14" spans="1:29" s="2" customFormat="1" x14ac:dyDescent="0.15">
      <c r="A14" s="50"/>
      <c r="B14" s="19" t="s">
        <v>19</v>
      </c>
      <c r="C14" s="37">
        <v>4.8003469999999977</v>
      </c>
      <c r="D14" s="37">
        <v>5.6033370000000007</v>
      </c>
      <c r="E14" s="37">
        <v>6.3582900000000002</v>
      </c>
      <c r="F14" s="37">
        <v>9.3954540000000044</v>
      </c>
      <c r="G14" s="37">
        <v>6.5431479999999986</v>
      </c>
      <c r="H14" s="37">
        <v>7.0061520000000037</v>
      </c>
      <c r="I14" s="37">
        <v>14.137729000000007</v>
      </c>
      <c r="J14" s="37">
        <v>23.378409000000001</v>
      </c>
      <c r="K14" s="37">
        <v>17.769254999999998</v>
      </c>
      <c r="L14" s="37">
        <v>5.1135669999999998</v>
      </c>
      <c r="M14" s="37">
        <v>3.4130849999999979</v>
      </c>
      <c r="N14" s="37">
        <v>2.6379540000000001</v>
      </c>
      <c r="O14" s="37">
        <v>2.3189039999999994</v>
      </c>
      <c r="P14" s="37">
        <v>2.6453750000000005</v>
      </c>
      <c r="Q14" s="37">
        <v>3.6416929999999987</v>
      </c>
      <c r="R14" s="37">
        <v>5.0313099999999995</v>
      </c>
      <c r="S14" s="37">
        <v>8.8186409999999977</v>
      </c>
      <c r="T14" s="37">
        <v>13.518811000000003</v>
      </c>
      <c r="U14" s="37">
        <v>26.855924000000002</v>
      </c>
      <c r="V14" s="37">
        <v>27.323601999999998</v>
      </c>
      <c r="W14" s="37">
        <v>25.472699000000002</v>
      </c>
      <c r="X14" s="37">
        <v>22.133161999999992</v>
      </c>
      <c r="Y14" s="37">
        <v>26.416522999999998</v>
      </c>
      <c r="Z14" s="37">
        <v>30.360931000000001</v>
      </c>
      <c r="AA14" s="37">
        <v>25.858006000000003</v>
      </c>
      <c r="AB14" s="37">
        <v>27.041604</v>
      </c>
      <c r="AC14" s="37">
        <f t="shared" si="0"/>
        <v>353.59391199999999</v>
      </c>
    </row>
    <row r="15" spans="1:29" s="2" customFormat="1" x14ac:dyDescent="0.15">
      <c r="A15" s="5"/>
      <c r="B15" s="19" t="s">
        <v>20</v>
      </c>
      <c r="C15" s="37">
        <v>0.84483200000000036</v>
      </c>
      <c r="D15" s="37">
        <v>0.79952899999999982</v>
      </c>
      <c r="E15" s="37">
        <v>2.168279000000001</v>
      </c>
      <c r="F15" s="37">
        <v>2.5052159999999999</v>
      </c>
      <c r="G15" s="37">
        <v>1.7844829999999998</v>
      </c>
      <c r="H15" s="37">
        <v>1.4741569999999995</v>
      </c>
      <c r="I15" s="37">
        <v>1.2013920000000002</v>
      </c>
      <c r="J15" s="37">
        <v>1.2606999999999997</v>
      </c>
      <c r="K15" s="37">
        <v>0.52718899999999991</v>
      </c>
      <c r="L15" s="37">
        <v>1.3332039999999996</v>
      </c>
      <c r="M15" s="37">
        <v>1.8858319999999991</v>
      </c>
      <c r="N15" s="37">
        <v>1.597507999999999</v>
      </c>
      <c r="O15" s="37">
        <v>1.6737600000000008</v>
      </c>
      <c r="P15" s="37">
        <v>1.4814219999999994</v>
      </c>
      <c r="Q15" s="37">
        <v>2.0163909999999996</v>
      </c>
      <c r="R15" s="37">
        <v>2.6752670000000021</v>
      </c>
      <c r="S15" s="37">
        <v>3.3933320000000005</v>
      </c>
      <c r="T15" s="37">
        <v>10.780860999999998</v>
      </c>
      <c r="U15" s="37">
        <v>18.157018000000001</v>
      </c>
      <c r="V15" s="37">
        <v>19.762227000000003</v>
      </c>
      <c r="W15" s="37">
        <v>21.623477000000001</v>
      </c>
      <c r="X15" s="37">
        <v>21.429452999999999</v>
      </c>
      <c r="Y15" s="37">
        <v>22.596344999999999</v>
      </c>
      <c r="Z15" s="37">
        <v>24.173988999999999</v>
      </c>
      <c r="AA15" s="37">
        <v>23.715013000000003</v>
      </c>
      <c r="AB15" s="37">
        <v>40.237645000000001</v>
      </c>
      <c r="AC15" s="37">
        <f t="shared" si="0"/>
        <v>231.09852100000001</v>
      </c>
    </row>
    <row r="16" spans="1:29" s="2" customFormat="1" x14ac:dyDescent="0.15">
      <c r="A16" s="50"/>
      <c r="B16" s="19" t="s">
        <v>21</v>
      </c>
      <c r="C16" s="37">
        <v>1.2960620000000005</v>
      </c>
      <c r="D16" s="37">
        <v>1.7156510000000007</v>
      </c>
      <c r="E16" s="37">
        <v>3.7265950000000005</v>
      </c>
      <c r="F16" s="37">
        <v>3.3699220000000008</v>
      </c>
      <c r="G16" s="37">
        <v>3.1816020000000012</v>
      </c>
      <c r="H16" s="37">
        <v>3.7906539999999991</v>
      </c>
      <c r="I16" s="37">
        <v>3.034116</v>
      </c>
      <c r="J16" s="37">
        <v>2.5262570000000002</v>
      </c>
      <c r="K16" s="37">
        <v>7.6725579999999995</v>
      </c>
      <c r="L16" s="37">
        <v>1.8364369999999997</v>
      </c>
      <c r="M16" s="37">
        <v>3.4923729999999993</v>
      </c>
      <c r="N16" s="37">
        <v>3.332958999999998</v>
      </c>
      <c r="O16" s="37">
        <v>4.3487839999999984</v>
      </c>
      <c r="P16" s="37">
        <v>4.099793</v>
      </c>
      <c r="Q16" s="37">
        <v>4.8081659999999991</v>
      </c>
      <c r="R16" s="37">
        <v>8.4933759999999996</v>
      </c>
      <c r="S16" s="37">
        <v>13.353937000000011</v>
      </c>
      <c r="T16" s="37">
        <v>27.731415999999996</v>
      </c>
      <c r="U16" s="37">
        <v>40.972906000000002</v>
      </c>
      <c r="V16" s="37">
        <v>40.494538999999996</v>
      </c>
      <c r="W16" s="37">
        <v>43.178188000000006</v>
      </c>
      <c r="X16" s="37">
        <v>43.832456999999998</v>
      </c>
      <c r="Y16" s="37">
        <v>50.111971000000004</v>
      </c>
      <c r="Z16" s="37">
        <v>53.177604000000002</v>
      </c>
      <c r="AA16" s="37">
        <v>50.405897000000003</v>
      </c>
      <c r="AB16" s="37">
        <v>53.359003999999999</v>
      </c>
      <c r="AC16" s="37">
        <f t="shared" si="0"/>
        <v>477.34322399999996</v>
      </c>
    </row>
    <row r="17" spans="1:29" s="2" customFormat="1" x14ac:dyDescent="0.15">
      <c r="A17" s="50"/>
      <c r="B17" s="19" t="s">
        <v>22</v>
      </c>
      <c r="C17" s="37">
        <v>0.97277899999999951</v>
      </c>
      <c r="D17" s="37">
        <v>1.3828660000000002</v>
      </c>
      <c r="E17" s="37">
        <v>2.0917400000000006</v>
      </c>
      <c r="F17" s="37">
        <v>2.9147520000000009</v>
      </c>
      <c r="G17" s="37">
        <v>38.929702999999968</v>
      </c>
      <c r="H17" s="37">
        <v>83.191018999999997</v>
      </c>
      <c r="I17" s="37">
        <v>63.369567999999987</v>
      </c>
      <c r="J17" s="37">
        <v>72.608682999999985</v>
      </c>
      <c r="K17" s="37">
        <v>63.659020000000005</v>
      </c>
      <c r="L17" s="37">
        <v>18.021441000000006</v>
      </c>
      <c r="M17" s="37">
        <v>0.65545500000000001</v>
      </c>
      <c r="N17" s="37">
        <v>0.50974400000000009</v>
      </c>
      <c r="O17" s="37">
        <v>0.97132099999999988</v>
      </c>
      <c r="P17" s="37">
        <v>0.76854300000000009</v>
      </c>
      <c r="Q17" s="37">
        <v>1.0716120000000002</v>
      </c>
      <c r="R17" s="37">
        <v>1.7533480000000004</v>
      </c>
      <c r="S17" s="37">
        <v>1.7824879999999996</v>
      </c>
      <c r="T17" s="37">
        <v>11.260766</v>
      </c>
      <c r="U17" s="37">
        <v>23.936923000000004</v>
      </c>
      <c r="V17" s="37">
        <v>26.980768000000001</v>
      </c>
      <c r="W17" s="37">
        <v>31.235304000000003</v>
      </c>
      <c r="X17" s="37">
        <v>28.857011999999997</v>
      </c>
      <c r="Y17" s="37">
        <v>27.584130999999999</v>
      </c>
      <c r="Z17" s="37">
        <v>31.949350999999997</v>
      </c>
      <c r="AA17" s="37">
        <v>30.279205000000001</v>
      </c>
      <c r="AB17" s="37">
        <v>34.952321999999995</v>
      </c>
      <c r="AC17" s="37">
        <f t="shared" si="0"/>
        <v>601.68986400000006</v>
      </c>
    </row>
    <row r="18" spans="1:29" s="2" customFormat="1" x14ac:dyDescent="0.15">
      <c r="A18" s="50"/>
      <c r="B18" s="19" t="s">
        <v>23</v>
      </c>
      <c r="C18" s="37">
        <v>2.4849E-2</v>
      </c>
      <c r="D18" s="37">
        <v>0.13106400000000004</v>
      </c>
      <c r="E18" s="37">
        <v>0.2029739999999999</v>
      </c>
      <c r="F18" s="37">
        <v>0.37678099999999998</v>
      </c>
      <c r="G18" s="37">
        <v>0.33160400000000012</v>
      </c>
      <c r="H18" s="37">
        <v>0.29279899999999992</v>
      </c>
      <c r="I18" s="37">
        <v>0.19564999999999996</v>
      </c>
      <c r="J18" s="37">
        <v>1.5845900000000002</v>
      </c>
      <c r="K18" s="37">
        <v>0.27622700000000006</v>
      </c>
      <c r="L18" s="37">
        <v>0.27445400000000009</v>
      </c>
      <c r="M18" s="37">
        <v>0.36007800000000006</v>
      </c>
      <c r="N18" s="37">
        <v>0.31568799999999997</v>
      </c>
      <c r="O18" s="37">
        <v>0.53063199999999999</v>
      </c>
      <c r="P18" s="37">
        <v>0.52695699999999979</v>
      </c>
      <c r="Q18" s="37">
        <v>0.56637900000000019</v>
      </c>
      <c r="R18" s="37">
        <v>0.66744399999999993</v>
      </c>
      <c r="S18" s="37">
        <v>0.68558900000000011</v>
      </c>
      <c r="T18" s="37">
        <v>6.8435959999999998</v>
      </c>
      <c r="U18" s="37">
        <v>15.096297999999999</v>
      </c>
      <c r="V18" s="37">
        <v>16.268691</v>
      </c>
      <c r="W18" s="37">
        <v>18.885090999999999</v>
      </c>
      <c r="X18" s="37">
        <v>18.012331</v>
      </c>
      <c r="Y18" s="37">
        <v>18.359943000000001</v>
      </c>
      <c r="Z18" s="37">
        <v>17.688275999999998</v>
      </c>
      <c r="AA18" s="37">
        <v>20.058612</v>
      </c>
      <c r="AB18" s="37">
        <v>19.504665000000003</v>
      </c>
      <c r="AC18" s="37">
        <f t="shared" si="0"/>
        <v>158.061262</v>
      </c>
    </row>
    <row r="19" spans="1:29" s="2" customFormat="1" x14ac:dyDescent="0.15">
      <c r="A19" s="5"/>
      <c r="B19" s="19" t="s">
        <v>24</v>
      </c>
      <c r="C19" s="37">
        <v>3.6252370000000012</v>
      </c>
      <c r="D19" s="37">
        <v>2.5230910000000004</v>
      </c>
      <c r="E19" s="37">
        <v>3.0501469999999991</v>
      </c>
      <c r="F19" s="37">
        <v>2.6101659999999995</v>
      </c>
      <c r="G19" s="37">
        <v>1.8507470000000006</v>
      </c>
      <c r="H19" s="37">
        <v>1.65341</v>
      </c>
      <c r="I19" s="37">
        <v>5.0523820000000024</v>
      </c>
      <c r="J19" s="37">
        <v>8.5112260000000006</v>
      </c>
      <c r="K19" s="37">
        <v>6.7416570000000027</v>
      </c>
      <c r="L19" s="37">
        <v>4.2588599999999994</v>
      </c>
      <c r="M19" s="37">
        <v>1.351704</v>
      </c>
      <c r="N19" s="37">
        <v>25.488841000000001</v>
      </c>
      <c r="O19" s="37">
        <v>2.0012239999999997</v>
      </c>
      <c r="P19" s="37">
        <v>7.2280160000000038</v>
      </c>
      <c r="Q19" s="37">
        <v>4.754164999999996</v>
      </c>
      <c r="R19" s="37">
        <v>3.845059</v>
      </c>
      <c r="S19" s="37">
        <v>6.9747060000000003</v>
      </c>
      <c r="T19" s="37">
        <v>29.492944000000008</v>
      </c>
      <c r="U19" s="37">
        <v>71.819607999999988</v>
      </c>
      <c r="V19" s="37">
        <v>40.934958000000009</v>
      </c>
      <c r="W19" s="37">
        <v>38.268472000000003</v>
      </c>
      <c r="X19" s="37">
        <v>34.774138999999998</v>
      </c>
      <c r="Y19" s="37">
        <v>25.425542</v>
      </c>
      <c r="Z19" s="37">
        <v>29.599218</v>
      </c>
      <c r="AA19" s="37">
        <v>25.292501000000001</v>
      </c>
      <c r="AB19" s="37">
        <v>26.551196000000001</v>
      </c>
      <c r="AC19" s="37">
        <f t="shared" si="0"/>
        <v>413.679216</v>
      </c>
    </row>
    <row r="20" spans="1:29" s="2" customFormat="1" x14ac:dyDescent="0.15">
      <c r="A20" s="50"/>
      <c r="B20" s="19" t="s">
        <v>25</v>
      </c>
      <c r="C20" s="21">
        <f>SUM(C9:C12)</f>
        <v>2534.8364569999994</v>
      </c>
      <c r="D20" s="21">
        <f t="shared" ref="D20:AB20" si="2">SUM(D9:D12)</f>
        <v>3565.9490999999994</v>
      </c>
      <c r="E20" s="21">
        <f t="shared" si="2"/>
        <v>5405.5350019999987</v>
      </c>
      <c r="F20" s="21">
        <f t="shared" si="2"/>
        <v>6412.0408339999994</v>
      </c>
      <c r="G20" s="21">
        <f t="shared" si="2"/>
        <v>7554.5777199999948</v>
      </c>
      <c r="H20" s="21">
        <f t="shared" si="2"/>
        <v>8329.7885629999982</v>
      </c>
      <c r="I20" s="21">
        <f t="shared" si="2"/>
        <v>7762.398095999999</v>
      </c>
      <c r="J20" s="21">
        <f t="shared" si="2"/>
        <v>7550.8528520000009</v>
      </c>
      <c r="K20" s="21">
        <f t="shared" si="2"/>
        <v>7155.4795399999966</v>
      </c>
      <c r="L20" s="21">
        <f t="shared" si="2"/>
        <v>7310.4614019999981</v>
      </c>
      <c r="M20" s="21">
        <f t="shared" si="2"/>
        <v>7173.1283570000005</v>
      </c>
      <c r="N20" s="21">
        <f t="shared" si="2"/>
        <v>6197.9970240000011</v>
      </c>
      <c r="O20" s="21">
        <f t="shared" si="2"/>
        <v>5028.2178789999989</v>
      </c>
      <c r="P20" s="21">
        <f t="shared" si="2"/>
        <v>4779.9524160000019</v>
      </c>
      <c r="Q20" s="21">
        <f t="shared" si="2"/>
        <v>4052.8581359999989</v>
      </c>
      <c r="R20" s="21">
        <f t="shared" si="2"/>
        <v>4270.6645260000014</v>
      </c>
      <c r="S20" s="21">
        <f t="shared" si="2"/>
        <v>4531.0972519999996</v>
      </c>
      <c r="T20" s="21">
        <f t="shared" si="2"/>
        <v>4521.7550849999998</v>
      </c>
      <c r="U20" s="21">
        <f t="shared" si="2"/>
        <v>4858.4970889999968</v>
      </c>
      <c r="V20" s="21">
        <f t="shared" si="2"/>
        <v>4969.4264889999977</v>
      </c>
      <c r="W20" s="21">
        <f t="shared" si="2"/>
        <v>4866.2041599999993</v>
      </c>
      <c r="X20" s="21">
        <f t="shared" si="2"/>
        <v>4617.0839829999995</v>
      </c>
      <c r="Y20" s="21">
        <f t="shared" si="2"/>
        <v>4439.0504430000019</v>
      </c>
      <c r="Z20" s="21">
        <f t="shared" si="2"/>
        <v>4591.9435539999986</v>
      </c>
      <c r="AA20" s="21">
        <f t="shared" si="2"/>
        <v>4380.9226150000004</v>
      </c>
      <c r="AB20" s="21">
        <f t="shared" si="2"/>
        <v>3621.9351919999981</v>
      </c>
      <c r="AC20" s="37">
        <f t="shared" si="0"/>
        <v>140482.65376599997</v>
      </c>
    </row>
    <row r="21" spans="1:29" s="2" customFormat="1" x14ac:dyDescent="0.15">
      <c r="A21" s="50"/>
      <c r="B21" s="19" t="s">
        <v>26</v>
      </c>
      <c r="C21" s="21">
        <f>C22-C20</f>
        <v>24.71759800000018</v>
      </c>
      <c r="D21" s="21">
        <f t="shared" ref="D21:AB21" si="3">D22-D20</f>
        <v>51.768147000000681</v>
      </c>
      <c r="E21" s="21">
        <f t="shared" si="3"/>
        <v>86.154209999997875</v>
      </c>
      <c r="F21" s="21">
        <f t="shared" si="3"/>
        <v>83.031366000001071</v>
      </c>
      <c r="G21" s="21">
        <f t="shared" si="3"/>
        <v>93.860622000009243</v>
      </c>
      <c r="H21" s="21">
        <f t="shared" si="3"/>
        <v>180.35874000000877</v>
      </c>
      <c r="I21" s="21">
        <f t="shared" si="3"/>
        <v>131.96495399999912</v>
      </c>
      <c r="J21" s="21">
        <f t="shared" si="3"/>
        <v>141.44695200000115</v>
      </c>
      <c r="K21" s="21">
        <f t="shared" si="3"/>
        <v>90.303431000002092</v>
      </c>
      <c r="L21" s="21">
        <f t="shared" si="3"/>
        <v>94.024406999998973</v>
      </c>
      <c r="M21" s="21">
        <f t="shared" si="3"/>
        <v>52.210047000004124</v>
      </c>
      <c r="N21" s="21">
        <f t="shared" si="3"/>
        <v>58.468103000000156</v>
      </c>
      <c r="O21" s="21">
        <f t="shared" si="3"/>
        <v>54.70738199999596</v>
      </c>
      <c r="P21" s="21">
        <f t="shared" si="3"/>
        <v>68.11558700000387</v>
      </c>
      <c r="Q21" s="21">
        <f t="shared" si="3"/>
        <v>67.034414000000652</v>
      </c>
      <c r="R21" s="21">
        <f t="shared" si="3"/>
        <v>66.270324999995864</v>
      </c>
      <c r="S21" s="21">
        <f t="shared" si="3"/>
        <v>69.96176899999864</v>
      </c>
      <c r="T21" s="21">
        <f t="shared" si="3"/>
        <v>88.186882000002697</v>
      </c>
      <c r="U21" s="21">
        <f t="shared" si="3"/>
        <v>116.68195500000456</v>
      </c>
      <c r="V21" s="21">
        <f t="shared" si="3"/>
        <v>127.22984600000018</v>
      </c>
      <c r="W21" s="21">
        <f t="shared" si="3"/>
        <v>123.27570799999739</v>
      </c>
      <c r="X21" s="21">
        <f t="shared" si="3"/>
        <v>128.53146099999958</v>
      </c>
      <c r="Y21" s="21">
        <f t="shared" si="3"/>
        <v>68.940544999997655</v>
      </c>
      <c r="Z21" s="21">
        <f t="shared" si="3"/>
        <v>71.382833000000574</v>
      </c>
      <c r="AA21" s="21">
        <f t="shared" si="3"/>
        <v>32.389077999997426</v>
      </c>
      <c r="AB21" s="21">
        <f t="shared" si="3"/>
        <v>8.3296209999989514</v>
      </c>
      <c r="AC21" s="37">
        <f t="shared" si="0"/>
        <v>2179.3459830000174</v>
      </c>
    </row>
    <row r="22" spans="1:29" s="2" customFormat="1" x14ac:dyDescent="0.15">
      <c r="A22" s="50"/>
      <c r="B22" s="19" t="s">
        <v>7</v>
      </c>
      <c r="C22" s="21">
        <v>2559.5540549999996</v>
      </c>
      <c r="D22" s="21">
        <v>3617.717247</v>
      </c>
      <c r="E22" s="21">
        <v>5491.6892119999966</v>
      </c>
      <c r="F22" s="21">
        <v>6495.0722000000005</v>
      </c>
      <c r="G22" s="21">
        <v>7648.438342000004</v>
      </c>
      <c r="H22" s="21">
        <v>8510.147303000007</v>
      </c>
      <c r="I22" s="21">
        <v>7894.3630499999981</v>
      </c>
      <c r="J22" s="21">
        <v>7692.299804000002</v>
      </c>
      <c r="K22" s="21">
        <v>7245.7829709999987</v>
      </c>
      <c r="L22" s="21">
        <v>7404.4858089999971</v>
      </c>
      <c r="M22" s="21">
        <v>7225.3384040000046</v>
      </c>
      <c r="N22" s="21">
        <v>6256.4651270000013</v>
      </c>
      <c r="O22" s="22">
        <v>5082.9252609999949</v>
      </c>
      <c r="P22" s="22">
        <v>4848.0680030000058</v>
      </c>
      <c r="Q22" s="22">
        <v>4119.8925499999996</v>
      </c>
      <c r="R22" s="22">
        <v>4336.9348509999973</v>
      </c>
      <c r="S22" s="22">
        <v>4601.0590209999982</v>
      </c>
      <c r="T22" s="22">
        <v>4609.9419670000025</v>
      </c>
      <c r="U22" s="22">
        <v>4975.1790440000013</v>
      </c>
      <c r="V22" s="22">
        <v>5096.6563349999979</v>
      </c>
      <c r="W22" s="22">
        <v>4989.4798679999967</v>
      </c>
      <c r="X22" s="22">
        <v>4745.6154439999991</v>
      </c>
      <c r="Y22" s="37">
        <v>4507.9909879999996</v>
      </c>
      <c r="Z22" s="37">
        <v>4663.3263869999992</v>
      </c>
      <c r="AA22" s="37">
        <v>4413.3116929999978</v>
      </c>
      <c r="AB22" s="37">
        <v>3630.264812999997</v>
      </c>
      <c r="AC22" s="37">
        <f t="shared" si="0"/>
        <v>142661.99974900001</v>
      </c>
    </row>
    <row r="23" spans="1:29" s="2" customFormat="1" x14ac:dyDescent="0.1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9" s="2" customFormat="1" x14ac:dyDescent="0.15">
      <c r="A26" s="50"/>
      <c r="B26" s="19" t="s">
        <v>14</v>
      </c>
      <c r="C26" s="23">
        <f t="shared" ref="C26" si="4">C9/C$22*100</f>
        <v>97.77192414090274</v>
      </c>
      <c r="D26" s="23">
        <f t="shared" ref="D26:AC26" si="5">D9/D$22*100</f>
        <v>97.107056443209075</v>
      </c>
      <c r="E26" s="23">
        <f t="shared" si="5"/>
        <v>96.574572272062539</v>
      </c>
      <c r="F26" s="23">
        <f t="shared" si="5"/>
        <v>95.390621169692309</v>
      </c>
      <c r="G26" s="23">
        <f t="shared" si="5"/>
        <v>94.670280039239827</v>
      </c>
      <c r="H26" s="23">
        <f t="shared" si="5"/>
        <v>94.801821810486615</v>
      </c>
      <c r="I26" s="23">
        <f t="shared" si="5"/>
        <v>94.978000587393822</v>
      </c>
      <c r="J26" s="23">
        <f t="shared" si="5"/>
        <v>94.289144947632352</v>
      </c>
      <c r="K26" s="23">
        <f t="shared" si="5"/>
        <v>96.273052517846367</v>
      </c>
      <c r="L26" s="23">
        <f t="shared" si="5"/>
        <v>97.018003346949229</v>
      </c>
      <c r="M26" s="23">
        <f t="shared" si="5"/>
        <v>97.868153429122017</v>
      </c>
      <c r="N26" s="23">
        <f t="shared" si="5"/>
        <v>97.133918109346467</v>
      </c>
      <c r="O26" s="23">
        <f t="shared" si="5"/>
        <v>97.078686536288288</v>
      </c>
      <c r="P26" s="23">
        <f t="shared" si="5"/>
        <v>96.806721793006929</v>
      </c>
      <c r="Q26" s="23">
        <f t="shared" si="5"/>
        <v>96.408453079680427</v>
      </c>
      <c r="R26" s="23">
        <f t="shared" si="5"/>
        <v>95.925821021746387</v>
      </c>
      <c r="S26" s="23">
        <f t="shared" si="5"/>
        <v>95.178286325225571</v>
      </c>
      <c r="T26" s="23">
        <f t="shared" si="5"/>
        <v>92.553189487905712</v>
      </c>
      <c r="U26" s="23">
        <f t="shared" si="5"/>
        <v>88.554588770293023</v>
      </c>
      <c r="V26" s="23">
        <f t="shared" si="5"/>
        <v>89.393540186578036</v>
      </c>
      <c r="W26" s="23">
        <f t="shared" si="5"/>
        <v>90.149658260932028</v>
      </c>
      <c r="X26" s="23">
        <f t="shared" si="5"/>
        <v>90.709510174124432</v>
      </c>
      <c r="Y26" s="23">
        <f t="shared" si="5"/>
        <v>92.229109642576816</v>
      </c>
      <c r="Z26" s="23">
        <f t="shared" si="5"/>
        <v>91.069946440787263</v>
      </c>
      <c r="AA26" s="23">
        <f t="shared" si="5"/>
        <v>93.634795080402739</v>
      </c>
      <c r="AB26" s="23">
        <f t="shared" si="5"/>
        <v>92.199553873151601</v>
      </c>
      <c r="AC26" s="23">
        <f t="shared" si="5"/>
        <v>94.584774807872975</v>
      </c>
    </row>
    <row r="27" spans="1:29" s="2" customFormat="1" x14ac:dyDescent="0.15">
      <c r="A27" s="50"/>
      <c r="B27" s="19" t="s">
        <v>1029</v>
      </c>
      <c r="C27" s="23">
        <f t="shared" ref="C27:AC27" si="6">C10/C$22*100</f>
        <v>2.9509046645236807E-4</v>
      </c>
      <c r="D27" s="23">
        <f t="shared" si="6"/>
        <v>2.6566476437510264E-4</v>
      </c>
      <c r="E27" s="23">
        <f t="shared" si="6"/>
        <v>4.0047787030523624E-4</v>
      </c>
      <c r="F27" s="23">
        <f t="shared" si="6"/>
        <v>0</v>
      </c>
      <c r="G27" s="23">
        <f t="shared" si="6"/>
        <v>5.1630147533717266E-4</v>
      </c>
      <c r="H27" s="23">
        <f t="shared" si="6"/>
        <v>0</v>
      </c>
      <c r="I27" s="23">
        <f t="shared" si="6"/>
        <v>3.4834982665257588E-5</v>
      </c>
      <c r="J27" s="23">
        <f t="shared" si="6"/>
        <v>6.9468301238353536E-3</v>
      </c>
      <c r="K27" s="23">
        <f t="shared" si="6"/>
        <v>1.4202743914892236E-4</v>
      </c>
      <c r="L27" s="23">
        <f t="shared" si="6"/>
        <v>5.2552372985444691E-2</v>
      </c>
      <c r="M27" s="23">
        <f t="shared" si="6"/>
        <v>5.0062250343838682E-2</v>
      </c>
      <c r="N27" s="23">
        <f t="shared" si="6"/>
        <v>2.0535110064875451E-2</v>
      </c>
      <c r="O27" s="23">
        <f t="shared" si="6"/>
        <v>1.9234967067126452E-2</v>
      </c>
      <c r="P27" s="23">
        <f t="shared" si="6"/>
        <v>1.8787360231671216E-2</v>
      </c>
      <c r="Q27" s="23">
        <f t="shared" si="6"/>
        <v>1.980233683521674E-2</v>
      </c>
      <c r="R27" s="23">
        <f t="shared" si="6"/>
        <v>3.3890755810203003E-2</v>
      </c>
      <c r="S27" s="23">
        <f t="shared" si="6"/>
        <v>3.9071852627730087E-2</v>
      </c>
      <c r="T27" s="23">
        <f t="shared" si="6"/>
        <v>6.1946311264703145E-2</v>
      </c>
      <c r="U27" s="23">
        <f t="shared" si="6"/>
        <v>9.7279956303015835E-2</v>
      </c>
      <c r="V27" s="23">
        <f t="shared" si="6"/>
        <v>7.4550327710098618E-2</v>
      </c>
      <c r="W27" s="23">
        <f t="shared" si="6"/>
        <v>0.11542960694034415</v>
      </c>
      <c r="X27" s="23">
        <f t="shared" si="6"/>
        <v>0.13280555650518069</v>
      </c>
      <c r="Y27" s="23">
        <f t="shared" si="6"/>
        <v>3.4528019335960572E-2</v>
      </c>
      <c r="Z27" s="23">
        <f t="shared" si="6"/>
        <v>2.1981712514432244E-2</v>
      </c>
      <c r="AA27" s="23">
        <f t="shared" si="6"/>
        <v>2.2676848353751673E-3</v>
      </c>
      <c r="AB27" s="23">
        <f t="shared" si="6"/>
        <v>4.1883142919910216E-2</v>
      </c>
      <c r="AC27" s="23">
        <f t="shared" si="6"/>
        <v>3.0246434282372697E-2</v>
      </c>
    </row>
    <row r="28" spans="1:29" s="2" customFormat="1" x14ac:dyDescent="0.15">
      <c r="A28" s="5"/>
      <c r="B28" s="19" t="s">
        <v>48</v>
      </c>
      <c r="C28" s="23">
        <f t="shared" ref="C28:AC28" si="7">C11/C$22*100</f>
        <v>0.30297137053430978</v>
      </c>
      <c r="D28" s="23">
        <f t="shared" si="7"/>
        <v>0.46910979607577935</v>
      </c>
      <c r="E28" s="23">
        <f t="shared" si="7"/>
        <v>0.32422701490632005</v>
      </c>
      <c r="F28" s="23">
        <f t="shared" si="7"/>
        <v>0.39526156460585604</v>
      </c>
      <c r="G28" s="23">
        <f t="shared" si="7"/>
        <v>0.49477291059791073</v>
      </c>
      <c r="H28" s="23">
        <f t="shared" si="7"/>
        <v>0.53888221163731787</v>
      </c>
      <c r="I28" s="23">
        <f t="shared" si="7"/>
        <v>0.64375341845977063</v>
      </c>
      <c r="J28" s="23">
        <f t="shared" si="7"/>
        <v>0.64962279517518384</v>
      </c>
      <c r="K28" s="23">
        <f t="shared" si="7"/>
        <v>0.66444010526795561</v>
      </c>
      <c r="L28" s="23">
        <f t="shared" si="7"/>
        <v>1.0178970011447561</v>
      </c>
      <c r="M28" s="23">
        <f t="shared" si="7"/>
        <v>1.0478216350127916</v>
      </c>
      <c r="N28" s="23">
        <f t="shared" si="7"/>
        <v>1.2443534235334353</v>
      </c>
      <c r="O28" s="23">
        <f t="shared" si="7"/>
        <v>1.325977946540577</v>
      </c>
      <c r="P28" s="23">
        <f t="shared" si="7"/>
        <v>1.1271991846274425</v>
      </c>
      <c r="Q28" s="23">
        <f t="shared" si="7"/>
        <v>1.1341093835080724</v>
      </c>
      <c r="R28" s="23">
        <f t="shared" si="7"/>
        <v>1.4586252312601327</v>
      </c>
      <c r="S28" s="23">
        <f t="shared" si="7"/>
        <v>1.6178119572094056</v>
      </c>
      <c r="T28" s="23">
        <f t="shared" si="7"/>
        <v>1.5166072913819819</v>
      </c>
      <c r="U28" s="23">
        <f t="shared" si="7"/>
        <v>1.4448916785556387</v>
      </c>
      <c r="V28" s="23">
        <f t="shared" si="7"/>
        <v>1.4383594101994719</v>
      </c>
      <c r="W28" s="23">
        <f t="shared" si="7"/>
        <v>1.2128974883359533</v>
      </c>
      <c r="X28" s="23">
        <f t="shared" si="7"/>
        <v>1.2855915680469958</v>
      </c>
      <c r="Y28" s="23">
        <f t="shared" si="7"/>
        <v>1.1451337888078315</v>
      </c>
      <c r="Z28" s="23">
        <f t="shared" si="7"/>
        <v>1.6797364263064607</v>
      </c>
      <c r="AA28" s="23">
        <f t="shared" si="7"/>
        <v>1.0401490806282832</v>
      </c>
      <c r="AB28" s="23">
        <f t="shared" si="7"/>
        <v>0.87476874651898928</v>
      </c>
      <c r="AC28" s="23">
        <f t="shared" si="7"/>
        <v>0.96766428861843867</v>
      </c>
    </row>
    <row r="29" spans="1:29" s="2" customFormat="1" x14ac:dyDescent="0.15">
      <c r="A29" s="50"/>
      <c r="B29" s="19" t="s">
        <v>17</v>
      </c>
      <c r="C29" s="23">
        <f t="shared" ref="C29:AC29" si="8">C12/C$22*100</f>
        <v>0.95911000402763447</v>
      </c>
      <c r="D29" s="23">
        <f t="shared" si="8"/>
        <v>0.99260642964228896</v>
      </c>
      <c r="E29" s="23">
        <f t="shared" si="8"/>
        <v>1.5319894981704587</v>
      </c>
      <c r="F29" s="23">
        <f t="shared" si="8"/>
        <v>2.9357424694986429</v>
      </c>
      <c r="G29" s="23">
        <f t="shared" si="8"/>
        <v>3.607243997574737</v>
      </c>
      <c r="H29" s="23">
        <f t="shared" si="8"/>
        <v>2.5399585142762584</v>
      </c>
      <c r="I29" s="23">
        <f t="shared" si="8"/>
        <v>2.7065759282504751</v>
      </c>
      <c r="J29" s="23">
        <f t="shared" si="8"/>
        <v>3.2154731654034223</v>
      </c>
      <c r="K29" s="23">
        <f t="shared" si="8"/>
        <v>1.816075868221035</v>
      </c>
      <c r="L29" s="23">
        <f t="shared" si="8"/>
        <v>0.6417169432919364</v>
      </c>
      <c r="M29" s="23">
        <f t="shared" si="8"/>
        <v>0.31136612213962672</v>
      </c>
      <c r="N29" s="23">
        <f t="shared" si="8"/>
        <v>0.66667039859295263</v>
      </c>
      <c r="O29" s="23">
        <f t="shared" si="8"/>
        <v>0.49980335526322478</v>
      </c>
      <c r="P29" s="23">
        <f t="shared" si="8"/>
        <v>0.64228688584259452</v>
      </c>
      <c r="Q29" s="23">
        <f t="shared" si="8"/>
        <v>0.8105438817815771</v>
      </c>
      <c r="R29" s="23">
        <f t="shared" si="8"/>
        <v>1.0536177869829859</v>
      </c>
      <c r="S29" s="23">
        <f t="shared" si="8"/>
        <v>1.64427190902579</v>
      </c>
      <c r="T29" s="23">
        <f t="shared" si="8"/>
        <v>3.9552852791910182</v>
      </c>
      <c r="U29" s="23">
        <f t="shared" si="8"/>
        <v>7.5579580689357773</v>
      </c>
      <c r="V29" s="23">
        <f t="shared" si="8"/>
        <v>6.5972105611864871</v>
      </c>
      <c r="W29" s="23">
        <f t="shared" si="8"/>
        <v>6.0513020392449492</v>
      </c>
      <c r="X29" s="23">
        <f t="shared" si="8"/>
        <v>5.1636671553279783</v>
      </c>
      <c r="Y29" s="23">
        <f t="shared" si="8"/>
        <v>5.0619321246966074</v>
      </c>
      <c r="Z29" s="23">
        <f t="shared" si="8"/>
        <v>5.6976076291955238</v>
      </c>
      <c r="AA29" s="23">
        <f t="shared" si="8"/>
        <v>4.5888930600850735</v>
      </c>
      <c r="AB29" s="23">
        <f t="shared" si="8"/>
        <v>6.6543448327773573</v>
      </c>
      <c r="AC29" s="23">
        <f t="shared" si="8"/>
        <v>2.8896855373211578</v>
      </c>
    </row>
    <row r="30" spans="1:29" s="2" customFormat="1" x14ac:dyDescent="0.15">
      <c r="A30" s="50"/>
      <c r="B30" s="19" t="s">
        <v>18</v>
      </c>
      <c r="C30" s="23">
        <f t="shared" ref="C30:AC30" si="9">C13/C$22*100</f>
        <v>0.45180159322714519</v>
      </c>
      <c r="D30" s="23">
        <f t="shared" si="9"/>
        <v>0.33600022251821943</v>
      </c>
      <c r="E30" s="23">
        <f t="shared" si="9"/>
        <v>0.32044830507790234</v>
      </c>
      <c r="F30" s="23">
        <f t="shared" si="9"/>
        <v>0.32597468277565883</v>
      </c>
      <c r="G30" s="23">
        <f t="shared" si="9"/>
        <v>0.68800040801845475</v>
      </c>
      <c r="H30" s="23">
        <f t="shared" si="9"/>
        <v>1.1446122791042825</v>
      </c>
      <c r="I30" s="23">
        <f t="shared" si="9"/>
        <v>1.1019361087022723</v>
      </c>
      <c r="J30" s="23">
        <f t="shared" si="9"/>
        <v>1.4283097097030408</v>
      </c>
      <c r="K30" s="23">
        <f t="shared" si="9"/>
        <v>1.3338228095819133</v>
      </c>
      <c r="L30" s="23">
        <f t="shared" si="9"/>
        <v>0.41647676551040325</v>
      </c>
      <c r="M30" s="23">
        <f t="shared" si="9"/>
        <v>0.15443604681301221</v>
      </c>
      <c r="N30" s="23">
        <f t="shared" si="9"/>
        <v>0.54156290033133903</v>
      </c>
      <c r="O30" s="23">
        <f t="shared" si="9"/>
        <v>0.23302772304918243</v>
      </c>
      <c r="P30" s="23">
        <f t="shared" si="9"/>
        <v>0.34550064045378415</v>
      </c>
      <c r="Q30" s="23">
        <f t="shared" si="9"/>
        <v>0.40919528350320683</v>
      </c>
      <c r="R30" s="23">
        <f t="shared" si="9"/>
        <v>0.51801110166134734</v>
      </c>
      <c r="S30" s="23">
        <f t="shared" si="9"/>
        <v>0.76088337141980822</v>
      </c>
      <c r="T30" s="23">
        <f t="shared" si="9"/>
        <v>2.1611637351008754</v>
      </c>
      <c r="U30" s="23">
        <f t="shared" si="9"/>
        <v>3.9564139352408794</v>
      </c>
      <c r="V30" s="23">
        <f t="shared" si="9"/>
        <v>3.3701464982139133</v>
      </c>
      <c r="W30" s="23">
        <f t="shared" si="9"/>
        <v>3.5807987150295104</v>
      </c>
      <c r="X30" s="23">
        <f t="shared" si="9"/>
        <v>3.5619943502527089</v>
      </c>
      <c r="Y30" s="23">
        <f t="shared" si="9"/>
        <v>3.7820495971231085</v>
      </c>
      <c r="Z30" s="23">
        <f t="shared" si="9"/>
        <v>4.0089273939984258</v>
      </c>
      <c r="AA30" s="23">
        <f t="shared" si="9"/>
        <v>3.9790807043729939</v>
      </c>
      <c r="AB30" s="23">
        <f t="shared" si="9"/>
        <v>5.5545930224677571</v>
      </c>
      <c r="AC30" s="23">
        <f t="shared" si="9"/>
        <v>1.5669666785360408</v>
      </c>
    </row>
    <row r="31" spans="1:29" s="2" customFormat="1" x14ac:dyDescent="0.15">
      <c r="A31" s="50"/>
      <c r="B31" s="19" t="s">
        <v>19</v>
      </c>
      <c r="C31" s="23">
        <f t="shared" ref="C31:AC31" si="10">C14/C$22*100</f>
        <v>0.18754622472702567</v>
      </c>
      <c r="D31" s="23">
        <f t="shared" si="10"/>
        <v>0.1548859852064608</v>
      </c>
      <c r="E31" s="23">
        <f t="shared" si="10"/>
        <v>0.11578022270645573</v>
      </c>
      <c r="F31" s="23">
        <f t="shared" si="10"/>
        <v>0.14465511253285226</v>
      </c>
      <c r="G31" s="23">
        <f t="shared" si="10"/>
        <v>8.5548810193964625E-2</v>
      </c>
      <c r="H31" s="23">
        <f t="shared" si="10"/>
        <v>8.2327035602899459E-2</v>
      </c>
      <c r="I31" s="23">
        <f t="shared" si="10"/>
        <v>0.17908637986949447</v>
      </c>
      <c r="J31" s="23">
        <f t="shared" si="10"/>
        <v>0.30391962866350075</v>
      </c>
      <c r="K31" s="23">
        <f t="shared" si="10"/>
        <v>0.24523581607561787</v>
      </c>
      <c r="L31" s="23">
        <f t="shared" si="10"/>
        <v>6.9060393009121118E-2</v>
      </c>
      <c r="M31" s="23">
        <f t="shared" si="10"/>
        <v>4.723771827919488E-2</v>
      </c>
      <c r="N31" s="23">
        <f t="shared" si="10"/>
        <v>4.2163649064642178E-2</v>
      </c>
      <c r="O31" s="23">
        <f t="shared" si="10"/>
        <v>4.5621445937684066E-2</v>
      </c>
      <c r="P31" s="23">
        <f t="shared" si="10"/>
        <v>5.4565550614451584E-2</v>
      </c>
      <c r="Q31" s="23">
        <f t="shared" si="10"/>
        <v>8.8392912091845674E-2</v>
      </c>
      <c r="R31" s="23">
        <f t="shared" si="10"/>
        <v>0.11601073506649277</v>
      </c>
      <c r="S31" s="23">
        <f t="shared" si="10"/>
        <v>0.19166546135901005</v>
      </c>
      <c r="T31" s="23">
        <f t="shared" si="10"/>
        <v>0.29325338793359251</v>
      </c>
      <c r="U31" s="23">
        <f t="shared" si="10"/>
        <v>0.53979814118223313</v>
      </c>
      <c r="V31" s="23">
        <f t="shared" si="10"/>
        <v>0.5361083856559461</v>
      </c>
      <c r="W31" s="23">
        <f t="shared" si="10"/>
        <v>0.51052814469438035</v>
      </c>
      <c r="X31" s="23">
        <f t="shared" si="10"/>
        <v>0.46639181495381182</v>
      </c>
      <c r="Y31" s="23">
        <f t="shared" si="10"/>
        <v>0.58599325221188747</v>
      </c>
      <c r="Z31" s="23">
        <f t="shared" si="10"/>
        <v>0.65105738866225338</v>
      </c>
      <c r="AA31" s="23">
        <f t="shared" si="10"/>
        <v>0.58590935330975302</v>
      </c>
      <c r="AB31" s="23">
        <f t="shared" si="10"/>
        <v>0.74489342769606992</v>
      </c>
      <c r="AC31" s="23">
        <f t="shared" si="10"/>
        <v>0.24785430781996207</v>
      </c>
    </row>
    <row r="32" spans="1:29" s="2" customFormat="1" x14ac:dyDescent="0.15">
      <c r="A32" s="5"/>
      <c r="B32" s="19" t="s">
        <v>20</v>
      </c>
      <c r="C32" s="23">
        <f t="shared" ref="C32:AC32" si="11">C15/C$22*100</f>
        <v>3.3006999729099311E-2</v>
      </c>
      <c r="D32" s="23">
        <f t="shared" si="11"/>
        <v>2.2100372843206886E-2</v>
      </c>
      <c r="E32" s="23">
        <f t="shared" si="11"/>
        <v>3.9482915297938792E-2</v>
      </c>
      <c r="F32" s="23">
        <f t="shared" si="11"/>
        <v>3.8571026200447771E-2</v>
      </c>
      <c r="G32" s="23">
        <f t="shared" si="11"/>
        <v>2.3331337983086523E-2</v>
      </c>
      <c r="H32" s="23">
        <f t="shared" si="11"/>
        <v>1.732234410890077E-2</v>
      </c>
      <c r="I32" s="23">
        <f t="shared" si="11"/>
        <v>1.5218352543337876E-2</v>
      </c>
      <c r="J32" s="23">
        <f t="shared" si="11"/>
        <v>1.6389116806711495E-2</v>
      </c>
      <c r="K32" s="23">
        <f t="shared" si="11"/>
        <v>7.2758044521894086E-3</v>
      </c>
      <c r="L32" s="23">
        <f t="shared" si="11"/>
        <v>1.8005355596461787E-2</v>
      </c>
      <c r="M32" s="23">
        <f t="shared" si="11"/>
        <v>2.6100258486937963E-2</v>
      </c>
      <c r="N32" s="23">
        <f t="shared" si="11"/>
        <v>2.5533715405938975E-2</v>
      </c>
      <c r="O32" s="23">
        <f t="shared" si="11"/>
        <v>3.2929069660778597E-2</v>
      </c>
      <c r="P32" s="23">
        <f t="shared" si="11"/>
        <v>3.0556955865373357E-2</v>
      </c>
      <c r="Q32" s="23">
        <f t="shared" si="11"/>
        <v>4.8942805559334307E-2</v>
      </c>
      <c r="R32" s="23">
        <f t="shared" si="11"/>
        <v>6.1685662614534023E-2</v>
      </c>
      <c r="S32" s="23">
        <f t="shared" si="11"/>
        <v>7.3751107832181001E-2</v>
      </c>
      <c r="T32" s="23">
        <f t="shared" si="11"/>
        <v>0.23386110014343248</v>
      </c>
      <c r="U32" s="23">
        <f t="shared" si="11"/>
        <v>0.36495205176378764</v>
      </c>
      <c r="V32" s="23">
        <f t="shared" si="11"/>
        <v>0.38774886319660029</v>
      </c>
      <c r="W32" s="23">
        <f t="shared" si="11"/>
        <v>0.43338138587715441</v>
      </c>
      <c r="X32" s="23">
        <f t="shared" si="11"/>
        <v>0.45156320087195001</v>
      </c>
      <c r="Y32" s="23">
        <f t="shared" si="11"/>
        <v>0.50125089114308585</v>
      </c>
      <c r="Z32" s="23">
        <f t="shared" si="11"/>
        <v>0.51838509668527744</v>
      </c>
      <c r="AA32" s="23">
        <f t="shared" si="11"/>
        <v>0.53735187201064105</v>
      </c>
      <c r="AB32" s="23">
        <f t="shared" si="11"/>
        <v>1.1083942101388524</v>
      </c>
      <c r="AC32" s="23">
        <f t="shared" si="11"/>
        <v>0.16199024365745293</v>
      </c>
    </row>
    <row r="33" spans="1:29" s="2" customFormat="1" x14ac:dyDescent="0.15">
      <c r="A33" s="50"/>
      <c r="B33" s="19" t="s">
        <v>21</v>
      </c>
      <c r="C33" s="23">
        <f t="shared" ref="C33:AC33" si="12">C16/C$22*100</f>
        <v>5.0636242569997242E-2</v>
      </c>
      <c r="D33" s="23">
        <f t="shared" si="12"/>
        <v>4.7423579093217087E-2</v>
      </c>
      <c r="E33" s="23">
        <f t="shared" si="12"/>
        <v>6.7858810943943179E-2</v>
      </c>
      <c r="F33" s="23">
        <f t="shared" si="12"/>
        <v>5.1884288522612586E-2</v>
      </c>
      <c r="G33" s="23">
        <f t="shared" si="12"/>
        <v>4.1598060384808414E-2</v>
      </c>
      <c r="H33" s="23">
        <f t="shared" si="12"/>
        <v>4.4542754256012861E-2</v>
      </c>
      <c r="I33" s="23">
        <f t="shared" si="12"/>
        <v>3.8433955732502072E-2</v>
      </c>
      <c r="J33" s="23">
        <f t="shared" si="12"/>
        <v>3.2841374678172899E-2</v>
      </c>
      <c r="K33" s="23">
        <f t="shared" si="12"/>
        <v>0.10588997808391577</v>
      </c>
      <c r="L33" s="23">
        <f t="shared" si="12"/>
        <v>2.480168167474707E-2</v>
      </c>
      <c r="M33" s="23">
        <f t="shared" si="12"/>
        <v>4.8335078645819464E-2</v>
      </c>
      <c r="N33" s="23">
        <f t="shared" si="12"/>
        <v>5.3272238114402543E-2</v>
      </c>
      <c r="O33" s="23">
        <f t="shared" si="12"/>
        <v>8.5556717376254227E-2</v>
      </c>
      <c r="P33" s="23">
        <f t="shared" si="12"/>
        <v>8.4565501091631343E-2</v>
      </c>
      <c r="Q33" s="23">
        <f t="shared" si="12"/>
        <v>0.11670610195889695</v>
      </c>
      <c r="R33" s="23">
        <f t="shared" si="12"/>
        <v>0.19583821965971251</v>
      </c>
      <c r="S33" s="23">
        <f t="shared" si="12"/>
        <v>0.29023615952437087</v>
      </c>
      <c r="T33" s="23">
        <f t="shared" si="12"/>
        <v>0.60155672671182636</v>
      </c>
      <c r="U33" s="23">
        <f t="shared" si="12"/>
        <v>0.82354636160105166</v>
      </c>
      <c r="V33" s="23">
        <f t="shared" si="12"/>
        <v>0.7945314798236246</v>
      </c>
      <c r="W33" s="23">
        <f t="shared" si="12"/>
        <v>0.86538455194344199</v>
      </c>
      <c r="X33" s="23">
        <f t="shared" si="12"/>
        <v>0.92364114870324088</v>
      </c>
      <c r="Y33" s="23">
        <f t="shared" si="12"/>
        <v>1.1116253589103229</v>
      </c>
      <c r="Z33" s="23">
        <f t="shared" si="12"/>
        <v>1.1403363090399106</v>
      </c>
      <c r="AA33" s="23">
        <f t="shared" si="12"/>
        <v>1.1421331758631359</v>
      </c>
      <c r="AB33" s="23">
        <f t="shared" si="12"/>
        <v>1.4698377872854103</v>
      </c>
      <c r="AC33" s="23">
        <f t="shared" si="12"/>
        <v>0.33459731732335113</v>
      </c>
    </row>
    <row r="34" spans="1:29" s="2" customFormat="1" x14ac:dyDescent="0.15">
      <c r="A34" s="50"/>
      <c r="B34" s="19" t="s">
        <v>22</v>
      </c>
      <c r="C34" s="23">
        <f t="shared" ref="C34:AC34" si="13">C17/C$22*100</f>
        <v>3.8005800193971671E-2</v>
      </c>
      <c r="D34" s="23">
        <f t="shared" si="13"/>
        <v>3.8224822604551109E-2</v>
      </c>
      <c r="E34" s="23">
        <f t="shared" si="13"/>
        <v>3.8089191125916209E-2</v>
      </c>
      <c r="F34" s="23">
        <f t="shared" si="13"/>
        <v>4.4876360265864342E-2</v>
      </c>
      <c r="G34" s="23">
        <f t="shared" si="13"/>
        <v>0.50898891066722218</v>
      </c>
      <c r="H34" s="23">
        <f t="shared" si="13"/>
        <v>0.97755087001459318</v>
      </c>
      <c r="I34" s="23">
        <f t="shared" si="13"/>
        <v>0.80271920101267702</v>
      </c>
      <c r="J34" s="23">
        <f t="shared" si="13"/>
        <v>0.94391384696477132</v>
      </c>
      <c r="K34" s="23">
        <f t="shared" si="13"/>
        <v>0.87856647452434466</v>
      </c>
      <c r="L34" s="23">
        <f t="shared" si="13"/>
        <v>0.24338544856275265</v>
      </c>
      <c r="M34" s="23">
        <f t="shared" si="13"/>
        <v>9.0716166268023507E-3</v>
      </c>
      <c r="N34" s="23">
        <f t="shared" si="13"/>
        <v>8.1474760851807746E-3</v>
      </c>
      <c r="O34" s="23">
        <f t="shared" si="13"/>
        <v>1.9109488141655379E-2</v>
      </c>
      <c r="P34" s="23">
        <f t="shared" si="13"/>
        <v>1.5852562289234026E-2</v>
      </c>
      <c r="Q34" s="23">
        <f t="shared" si="13"/>
        <v>2.6010678361016972E-2</v>
      </c>
      <c r="R34" s="23">
        <f t="shared" si="13"/>
        <v>4.042827619593406E-2</v>
      </c>
      <c r="S34" s="23">
        <f t="shared" si="13"/>
        <v>3.8740820143024206E-2</v>
      </c>
      <c r="T34" s="23">
        <f t="shared" si="13"/>
        <v>0.24427131796038928</v>
      </c>
      <c r="U34" s="23">
        <f t="shared" si="13"/>
        <v>0.48112686575305486</v>
      </c>
      <c r="V34" s="23">
        <f t="shared" si="13"/>
        <v>0.52938174023460061</v>
      </c>
      <c r="W34" s="23">
        <f t="shared" si="13"/>
        <v>0.62602324944384413</v>
      </c>
      <c r="X34" s="23">
        <f t="shared" si="13"/>
        <v>0.60807733665998243</v>
      </c>
      <c r="Y34" s="23">
        <f t="shared" si="13"/>
        <v>0.61189410257090782</v>
      </c>
      <c r="Z34" s="23">
        <f t="shared" si="13"/>
        <v>0.68511934075782288</v>
      </c>
      <c r="AA34" s="23">
        <f t="shared" si="13"/>
        <v>0.68608806960147817</v>
      </c>
      <c r="AB34" s="23">
        <f t="shared" si="13"/>
        <v>0.96280364657794526</v>
      </c>
      <c r="AC34" s="23">
        <f t="shared" si="13"/>
        <v>0.4217590283737892</v>
      </c>
    </row>
    <row r="35" spans="1:29" s="2" customFormat="1" x14ac:dyDescent="0.15">
      <c r="A35" s="50"/>
      <c r="B35" s="19" t="s">
        <v>23</v>
      </c>
      <c r="C35" s="23">
        <f t="shared" ref="C35:AC35" si="14">C18/C$22*100</f>
        <v>9.7083317898515736E-4</v>
      </c>
      <c r="D35" s="23">
        <f t="shared" si="14"/>
        <v>3.6228370282029411E-3</v>
      </c>
      <c r="E35" s="23">
        <f t="shared" si="14"/>
        <v>3.6960212452750874E-3</v>
      </c>
      <c r="F35" s="23">
        <f t="shared" si="14"/>
        <v>5.8010286629300283E-3</v>
      </c>
      <c r="G35" s="23">
        <f t="shared" si="14"/>
        <v>4.3355778679558315E-3</v>
      </c>
      <c r="H35" s="23">
        <f t="shared" si="14"/>
        <v>3.4405867439777694E-3</v>
      </c>
      <c r="I35" s="23">
        <f t="shared" si="14"/>
        <v>2.4783506758027807E-3</v>
      </c>
      <c r="J35" s="23">
        <f t="shared" si="14"/>
        <v>2.0599691124571252E-2</v>
      </c>
      <c r="K35" s="23">
        <f t="shared" si="14"/>
        <v>3.8122450134864812E-3</v>
      </c>
      <c r="L35" s="23">
        <f t="shared" si="14"/>
        <v>3.7065909379744777E-3</v>
      </c>
      <c r="M35" s="23">
        <f t="shared" si="14"/>
        <v>4.9835451278054744E-3</v>
      </c>
      <c r="N35" s="23">
        <f t="shared" si="14"/>
        <v>5.0457885338102016E-3</v>
      </c>
      <c r="O35" s="23">
        <f t="shared" si="14"/>
        <v>1.0439500341887882E-2</v>
      </c>
      <c r="P35" s="23">
        <f t="shared" si="14"/>
        <v>1.0869422616884014E-2</v>
      </c>
      <c r="Q35" s="23">
        <f t="shared" si="14"/>
        <v>1.3747421640887219E-2</v>
      </c>
      <c r="R35" s="23">
        <f t="shared" si="14"/>
        <v>1.5389763114520911E-2</v>
      </c>
      <c r="S35" s="23">
        <f t="shared" si="14"/>
        <v>1.4900678232356029E-2</v>
      </c>
      <c r="T35" s="23">
        <f t="shared" si="14"/>
        <v>0.14845297509143235</v>
      </c>
      <c r="U35" s="23">
        <f t="shared" si="14"/>
        <v>0.30343225573370936</v>
      </c>
      <c r="V35" s="23">
        <f t="shared" si="14"/>
        <v>0.31920321737761448</v>
      </c>
      <c r="W35" s="23">
        <f t="shared" si="14"/>
        <v>0.37849819018450065</v>
      </c>
      <c r="X35" s="23">
        <f t="shared" si="14"/>
        <v>0.37955732428284811</v>
      </c>
      <c r="Y35" s="23">
        <f t="shared" si="14"/>
        <v>0.40727550363062087</v>
      </c>
      <c r="Z35" s="23">
        <f t="shared" si="14"/>
        <v>0.37930598315635333</v>
      </c>
      <c r="AA35" s="23">
        <f t="shared" si="14"/>
        <v>0.45450250051033519</v>
      </c>
      <c r="AB35" s="23">
        <f t="shared" si="14"/>
        <v>0.53727939984305539</v>
      </c>
      <c r="AC35" s="23">
        <f t="shared" si="14"/>
        <v>0.11079422851081122</v>
      </c>
    </row>
    <row r="36" spans="1:29" s="2" customFormat="1" x14ac:dyDescent="0.15">
      <c r="A36" s="5"/>
      <c r="B36" s="19" t="s">
        <v>24</v>
      </c>
      <c r="C36" s="23">
        <f t="shared" ref="C36:AC36" si="15">C19/C$22*100</f>
        <v>0.14163549282806617</v>
      </c>
      <c r="D36" s="23">
        <f t="shared" si="15"/>
        <v>6.9742625742580611E-2</v>
      </c>
      <c r="E36" s="23">
        <f t="shared" si="15"/>
        <v>5.5541143758373358E-2</v>
      </c>
      <c r="F36" s="23">
        <f t="shared" si="15"/>
        <v>4.0186866590951817E-2</v>
      </c>
      <c r="G36" s="23">
        <f t="shared" si="15"/>
        <v>2.4197710921417266E-2</v>
      </c>
      <c r="H36" s="23">
        <f t="shared" si="15"/>
        <v>1.9428688377898441E-2</v>
      </c>
      <c r="I36" s="23">
        <f t="shared" si="15"/>
        <v>6.3999868868458029E-2</v>
      </c>
      <c r="J36" s="23">
        <f t="shared" si="15"/>
        <v>0.11064605146531284</v>
      </c>
      <c r="K36" s="23">
        <f t="shared" si="15"/>
        <v>9.3042491432359015E-2</v>
      </c>
      <c r="L36" s="23">
        <f t="shared" si="15"/>
        <v>5.7517295729346184E-2</v>
      </c>
      <c r="M36" s="23">
        <f t="shared" si="15"/>
        <v>1.8707829646452075E-2</v>
      </c>
      <c r="N36" s="23">
        <f t="shared" si="15"/>
        <v>0.40740003312736434</v>
      </c>
      <c r="O36" s="23">
        <f t="shared" si="15"/>
        <v>3.9371501590922203E-2</v>
      </c>
      <c r="P36" s="23">
        <f t="shared" si="15"/>
        <v>0.1490906479762098</v>
      </c>
      <c r="Q36" s="23">
        <f t="shared" si="15"/>
        <v>0.11539536389122568</v>
      </c>
      <c r="R36" s="23">
        <f t="shared" si="15"/>
        <v>8.8658445010153145E-2</v>
      </c>
      <c r="S36" s="23">
        <f t="shared" si="15"/>
        <v>0.15158914432886608</v>
      </c>
      <c r="T36" s="23">
        <f t="shared" si="15"/>
        <v>0.63976822726020222</v>
      </c>
      <c r="U36" s="23">
        <f t="shared" si="15"/>
        <v>1.4435582592070424</v>
      </c>
      <c r="V36" s="23">
        <f t="shared" si="15"/>
        <v>0.80317281192552747</v>
      </c>
      <c r="W36" s="23">
        <f t="shared" si="15"/>
        <v>0.76698319288618944</v>
      </c>
      <c r="X36" s="23">
        <f t="shared" si="15"/>
        <v>0.7327635247808757</v>
      </c>
      <c r="Y36" s="23">
        <f t="shared" si="15"/>
        <v>0.56401048865628312</v>
      </c>
      <c r="Z36" s="23">
        <f t="shared" si="15"/>
        <v>0.63472327569680798</v>
      </c>
      <c r="AA36" s="23">
        <f t="shared" si="15"/>
        <v>0.57309573307765038</v>
      </c>
      <c r="AB36" s="23">
        <f t="shared" si="15"/>
        <v>0.73138455092642363</v>
      </c>
      <c r="AC36" s="23">
        <f t="shared" si="15"/>
        <v>0.28997155285067405</v>
      </c>
    </row>
    <row r="37" spans="1:29" s="2" customFormat="1" x14ac:dyDescent="0.15">
      <c r="A37" s="50"/>
      <c r="B37" s="19" t="s">
        <v>25</v>
      </c>
      <c r="C37" s="23">
        <f t="shared" ref="C37:AC37" si="16">C20/C$22*100</f>
        <v>99.034300605931122</v>
      </c>
      <c r="D37" s="23">
        <f t="shared" si="16"/>
        <v>98.569038333691523</v>
      </c>
      <c r="E37" s="23">
        <f t="shared" si="16"/>
        <v>98.431189263009628</v>
      </c>
      <c r="F37" s="23">
        <f t="shared" si="16"/>
        <v>98.721625203796791</v>
      </c>
      <c r="G37" s="23">
        <f t="shared" si="16"/>
        <v>98.7728132488878</v>
      </c>
      <c r="H37" s="23">
        <f t="shared" si="16"/>
        <v>97.88066253640018</v>
      </c>
      <c r="I37" s="23">
        <f t="shared" si="16"/>
        <v>98.328364769086733</v>
      </c>
      <c r="J37" s="23">
        <f t="shared" si="16"/>
        <v>98.161187738334789</v>
      </c>
      <c r="K37" s="23">
        <f t="shared" si="16"/>
        <v>98.753710518774497</v>
      </c>
      <c r="L37" s="23">
        <f t="shared" si="16"/>
        <v>98.730169664371374</v>
      </c>
      <c r="M37" s="23">
        <f t="shared" si="16"/>
        <v>99.277403436618272</v>
      </c>
      <c r="N37" s="23">
        <f t="shared" si="16"/>
        <v>99.065477041537747</v>
      </c>
      <c r="O37" s="23">
        <f t="shared" si="16"/>
        <v>98.923702805159223</v>
      </c>
      <c r="P37" s="23">
        <f t="shared" si="16"/>
        <v>98.594995223708622</v>
      </c>
      <c r="Q37" s="23">
        <f t="shared" si="16"/>
        <v>98.372908681805299</v>
      </c>
      <c r="R37" s="23">
        <f t="shared" si="16"/>
        <v>98.471954795799718</v>
      </c>
      <c r="S37" s="23">
        <f t="shared" si="16"/>
        <v>98.479442044088515</v>
      </c>
      <c r="T37" s="23">
        <f t="shared" si="16"/>
        <v>98.087028369743408</v>
      </c>
      <c r="U37" s="23">
        <f t="shared" si="16"/>
        <v>97.65471847408746</v>
      </c>
      <c r="V37" s="23">
        <f t="shared" si="16"/>
        <v>97.503660485674075</v>
      </c>
      <c r="W37" s="23">
        <f t="shared" si="16"/>
        <v>97.529287395453267</v>
      </c>
      <c r="X37" s="23">
        <f t="shared" si="16"/>
        <v>97.291574454004589</v>
      </c>
      <c r="Y37" s="23">
        <f t="shared" si="16"/>
        <v>98.470703575417232</v>
      </c>
      <c r="Z37" s="23">
        <f t="shared" si="16"/>
        <v>98.469272208803673</v>
      </c>
      <c r="AA37" s="23">
        <f t="shared" si="16"/>
        <v>99.266104905951451</v>
      </c>
      <c r="AB37" s="23">
        <f t="shared" si="16"/>
        <v>99.770550595367851</v>
      </c>
      <c r="AC37" s="23">
        <f t="shared" si="16"/>
        <v>98.472371068094944</v>
      </c>
    </row>
    <row r="38" spans="1:29" s="2" customFormat="1" x14ac:dyDescent="0.15">
      <c r="A38" s="50"/>
      <c r="B38" s="19" t="s">
        <v>26</v>
      </c>
      <c r="C38" s="23">
        <f t="shared" ref="C38:AC38" si="17">C21/C$22*100</f>
        <v>0.96569939406886962</v>
      </c>
      <c r="D38" s="23">
        <f t="shared" si="17"/>
        <v>1.4309616663084859</v>
      </c>
      <c r="E38" s="23">
        <f t="shared" si="17"/>
        <v>1.5688107369903714</v>
      </c>
      <c r="F38" s="23">
        <f t="shared" si="17"/>
        <v>1.2783747962032057</v>
      </c>
      <c r="G38" s="23">
        <f t="shared" si="17"/>
        <v>1.2271867511121946</v>
      </c>
      <c r="H38" s="23">
        <f t="shared" si="17"/>
        <v>2.1193374635998192</v>
      </c>
      <c r="I38" s="23">
        <f t="shared" si="17"/>
        <v>1.6716352309132674</v>
      </c>
      <c r="J38" s="23">
        <f t="shared" si="17"/>
        <v>1.8388122616652125</v>
      </c>
      <c r="K38" s="23">
        <f t="shared" si="17"/>
        <v>1.2462894812255081</v>
      </c>
      <c r="L38" s="23">
        <f t="shared" si="17"/>
        <v>1.2698303356286305</v>
      </c>
      <c r="M38" s="23">
        <f t="shared" si="17"/>
        <v>0.72259656338172662</v>
      </c>
      <c r="N38" s="23">
        <f t="shared" si="17"/>
        <v>0.93452295846226252</v>
      </c>
      <c r="O38" s="23">
        <f t="shared" si="17"/>
        <v>1.0762971948407725</v>
      </c>
      <c r="P38" s="23">
        <f t="shared" si="17"/>
        <v>1.4050047762913731</v>
      </c>
      <c r="Q38" s="23">
        <f t="shared" si="17"/>
        <v>1.6270913181947102</v>
      </c>
      <c r="R38" s="23">
        <f t="shared" si="17"/>
        <v>1.5280452042002763</v>
      </c>
      <c r="S38" s="23">
        <f t="shared" si="17"/>
        <v>1.5205579559114868</v>
      </c>
      <c r="T38" s="23">
        <f t="shared" si="17"/>
        <v>1.9129716302565907</v>
      </c>
      <c r="U38" s="23">
        <f t="shared" si="17"/>
        <v>2.3452815259125481</v>
      </c>
      <c r="V38" s="23">
        <f t="shared" si="17"/>
        <v>2.4963395143259199</v>
      </c>
      <c r="W38" s="23">
        <f t="shared" si="17"/>
        <v>2.4707126045467285</v>
      </c>
      <c r="X38" s="23">
        <f t="shared" si="17"/>
        <v>2.7084255459954121</v>
      </c>
      <c r="Y38" s="23">
        <f t="shared" si="17"/>
        <v>1.5292964245827738</v>
      </c>
      <c r="Z38" s="23">
        <f t="shared" si="17"/>
        <v>1.5307277911963271</v>
      </c>
      <c r="AA38" s="23">
        <f t="shared" si="17"/>
        <v>0.73389509404853726</v>
      </c>
      <c r="AB38" s="23">
        <f t="shared" si="17"/>
        <v>0.22944940463215069</v>
      </c>
      <c r="AC38" s="23">
        <f t="shared" si="17"/>
        <v>1.5276289319050385</v>
      </c>
    </row>
    <row r="39" spans="1:29" s="2" customFormat="1" x14ac:dyDescent="0.15">
      <c r="A39" s="50"/>
      <c r="B39" s="19" t="s">
        <v>7</v>
      </c>
      <c r="C39" s="23">
        <f t="shared" ref="C39:AC39" si="18">C22/C$22*100</f>
        <v>100</v>
      </c>
      <c r="D39" s="23">
        <f t="shared" si="18"/>
        <v>100</v>
      </c>
      <c r="E39" s="23">
        <f t="shared" si="18"/>
        <v>100</v>
      </c>
      <c r="F39" s="23">
        <f t="shared" si="18"/>
        <v>100</v>
      </c>
      <c r="G39" s="23">
        <f t="shared" si="18"/>
        <v>100</v>
      </c>
      <c r="H39" s="23">
        <f t="shared" si="18"/>
        <v>100</v>
      </c>
      <c r="I39" s="23">
        <f t="shared" si="18"/>
        <v>100</v>
      </c>
      <c r="J39" s="23">
        <f t="shared" si="18"/>
        <v>100</v>
      </c>
      <c r="K39" s="23">
        <f t="shared" si="18"/>
        <v>100</v>
      </c>
      <c r="L39" s="23">
        <f t="shared" si="18"/>
        <v>100</v>
      </c>
      <c r="M39" s="23">
        <f t="shared" si="18"/>
        <v>100</v>
      </c>
      <c r="N39" s="23">
        <f t="shared" si="18"/>
        <v>100</v>
      </c>
      <c r="O39" s="23">
        <f t="shared" si="18"/>
        <v>100</v>
      </c>
      <c r="P39" s="23">
        <f t="shared" si="18"/>
        <v>100</v>
      </c>
      <c r="Q39" s="23">
        <f t="shared" si="18"/>
        <v>100</v>
      </c>
      <c r="R39" s="23">
        <f t="shared" si="18"/>
        <v>100</v>
      </c>
      <c r="S39" s="23">
        <f t="shared" si="18"/>
        <v>100</v>
      </c>
      <c r="T39" s="23">
        <f t="shared" si="18"/>
        <v>100</v>
      </c>
      <c r="U39" s="23">
        <f t="shared" si="18"/>
        <v>100</v>
      </c>
      <c r="V39" s="23">
        <f t="shared" si="18"/>
        <v>100</v>
      </c>
      <c r="W39" s="23">
        <f t="shared" si="18"/>
        <v>100</v>
      </c>
      <c r="X39" s="23">
        <f t="shared" si="18"/>
        <v>100</v>
      </c>
      <c r="Y39" s="23">
        <f t="shared" si="18"/>
        <v>100</v>
      </c>
      <c r="Z39" s="23">
        <f t="shared" si="18"/>
        <v>100</v>
      </c>
      <c r="AA39" s="23">
        <f t="shared" si="18"/>
        <v>100</v>
      </c>
      <c r="AB39" s="23">
        <f t="shared" si="18"/>
        <v>100</v>
      </c>
      <c r="AC39" s="23">
        <f t="shared" si="18"/>
        <v>100</v>
      </c>
    </row>
    <row r="40" spans="1:29" s="2" customFormat="1" x14ac:dyDescent="0.1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2" customFormat="1" x14ac:dyDescent="0.15">
      <c r="A41" s="5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2" customFormat="1" x14ac:dyDescent="0.15">
      <c r="A42" s="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9" s="2" customFormat="1" x14ac:dyDescent="0.15">
      <c r="A43" s="50"/>
      <c r="B43" s="19" t="s">
        <v>14</v>
      </c>
      <c r="C43" s="23" t="s">
        <v>10</v>
      </c>
      <c r="D43" s="23">
        <f>IF(C9=0,"--",((D9/C9)*100-100))</f>
        <v>40.380550821767144</v>
      </c>
      <c r="E43" s="23">
        <f t="shared" ref="E43:H43" si="19">IF(D9=0,"--",((E9/D9)*100-100))</f>
        <v>50.967455318051975</v>
      </c>
      <c r="F43" s="23">
        <f t="shared" si="19"/>
        <v>16.820998821868955</v>
      </c>
      <c r="G43" s="23">
        <f t="shared" si="19"/>
        <v>16.868312128872148</v>
      </c>
      <c r="H43" s="23">
        <f t="shared" si="19"/>
        <v>11.421071066236578</v>
      </c>
      <c r="I43" s="23">
        <f t="shared" ref="I43:W43" si="20">IF(H9=0,"--",((I9/H9)*100-100))</f>
        <v>-7.0634904972176287</v>
      </c>
      <c r="J43" s="23">
        <f t="shared" si="20"/>
        <v>-3.2663039609181368</v>
      </c>
      <c r="K43" s="23">
        <f t="shared" si="20"/>
        <v>-3.8227922941948691</v>
      </c>
      <c r="L43" s="23">
        <f t="shared" si="20"/>
        <v>2.9810163649323584</v>
      </c>
      <c r="M43" s="23">
        <f t="shared" si="20"/>
        <v>-1.5643646138017715</v>
      </c>
      <c r="N43" s="23">
        <f t="shared" si="20"/>
        <v>-14.059010654153951</v>
      </c>
      <c r="O43" s="23">
        <f t="shared" si="20"/>
        <v>-18.803430653609809</v>
      </c>
      <c r="P43" s="23">
        <f t="shared" si="20"/>
        <v>-4.8877181538834975</v>
      </c>
      <c r="Q43" s="23">
        <f t="shared" si="20"/>
        <v>-15.3695232796547</v>
      </c>
      <c r="R43" s="23">
        <f t="shared" si="20"/>
        <v>4.7411696434698882</v>
      </c>
      <c r="S43" s="23">
        <f t="shared" si="20"/>
        <v>5.2633681444813618</v>
      </c>
      <c r="T43" s="23">
        <f t="shared" si="20"/>
        <v>-2.5703455049588513</v>
      </c>
      <c r="U43" s="23">
        <f t="shared" si="20"/>
        <v>3.2601941485908412</v>
      </c>
      <c r="V43" s="23">
        <f t="shared" si="20"/>
        <v>3.4121819989340452</v>
      </c>
      <c r="W43" s="23">
        <f t="shared" si="20"/>
        <v>-1.2748340570794596</v>
      </c>
      <c r="X43" s="23">
        <f t="shared" ref="X43" si="21">IF(W9=0,"--",((X9/W9)*100-100))</f>
        <v>-4.296900107170984</v>
      </c>
      <c r="Y43" s="23">
        <f t="shared" ref="Y43" si="22">IF(X9=0,"--",((Y9/X9)*100-100))</f>
        <v>-3.4158881057355472</v>
      </c>
      <c r="Z43" s="23">
        <f t="shared" ref="Z43" si="23">IF(Y9=0,"--",((Z9/Y9)*100-100))</f>
        <v>2.1456411520694587</v>
      </c>
      <c r="AA43" s="23">
        <f t="shared" ref="AA43" si="24">IF(Z9=0,"--",((AA9/Z9)*100-100))</f>
        <v>-2.6959378319664324</v>
      </c>
      <c r="AB43" s="23">
        <f t="shared" ref="AB43" si="25">IF(AA9=0,"--",((AB9/AA9)*100-100))</f>
        <v>-19.00368502010906</v>
      </c>
      <c r="AC43" s="60">
        <f>(POWER(AB9/C9,1/26)-1)*100</f>
        <v>1.1247022919809835</v>
      </c>
    </row>
    <row r="44" spans="1:29" s="2" customFormat="1" x14ac:dyDescent="0.15">
      <c r="A44" s="50"/>
      <c r="B44" s="19" t="s">
        <v>1029</v>
      </c>
      <c r="C44" s="23" t="s">
        <v>10</v>
      </c>
      <c r="D44" s="23">
        <f t="shared" ref="D44:H56" si="26">IF(C10=0,"--",((D10/C10)*100-100))</f>
        <v>27.247451343836886</v>
      </c>
      <c r="E44" s="23">
        <f t="shared" si="26"/>
        <v>128.8315471855166</v>
      </c>
      <c r="F44" s="23">
        <f t="shared" si="26"/>
        <v>-100</v>
      </c>
      <c r="G44" s="23" t="str">
        <f t="shared" si="26"/>
        <v>--</v>
      </c>
      <c r="H44" s="23">
        <f t="shared" si="26"/>
        <v>-100</v>
      </c>
      <c r="I44" s="23" t="str">
        <f t="shared" ref="I44:V44" si="27">IF(H10=0,"--",((I10/H10)*100-100))</f>
        <v>--</v>
      </c>
      <c r="J44" s="23">
        <f t="shared" si="27"/>
        <v>19331.672727272729</v>
      </c>
      <c r="K44" s="23">
        <f t="shared" si="27"/>
        <v>-98.074184414947666</v>
      </c>
      <c r="L44" s="23">
        <f t="shared" si="27"/>
        <v>37712.000777378293</v>
      </c>
      <c r="M44" s="23">
        <f t="shared" si="27"/>
        <v>-7.0431660093342998</v>
      </c>
      <c r="N44" s="23">
        <f t="shared" si="27"/>
        <v>-64.48126392837267</v>
      </c>
      <c r="O44" s="23">
        <f t="shared" si="27"/>
        <v>-23.900972312597077</v>
      </c>
      <c r="P44" s="23">
        <f t="shared" si="27"/>
        <v>-6.8400397259279231</v>
      </c>
      <c r="Q44" s="23">
        <f t="shared" si="27"/>
        <v>-10.428908329161274</v>
      </c>
      <c r="R44" s="23">
        <f t="shared" si="27"/>
        <v>80.161429700858662</v>
      </c>
      <c r="S44" s="23">
        <f t="shared" si="27"/>
        <v>22.308786109863732</v>
      </c>
      <c r="T44" s="23">
        <f t="shared" si="27"/>
        <v>58.850688010751441</v>
      </c>
      <c r="U44" s="23">
        <f t="shared" si="27"/>
        <v>69.48106043760373</v>
      </c>
      <c r="V44" s="23">
        <f t="shared" si="27"/>
        <v>-21.494004362116897</v>
      </c>
      <c r="W44" s="23">
        <f t="shared" ref="W44:W56" si="28">IF(V10=0,"--",((W10/V10)*100-100))</f>
        <v>51.578492746818426</v>
      </c>
      <c r="X44" s="23">
        <f t="shared" ref="X44:X56" si="29">IF(W10=0,"--",((X10/W10)*100-100))</f>
        <v>9.4299743182245237</v>
      </c>
      <c r="Y44" s="23">
        <f t="shared" ref="Y44:Y56" si="30">IF(X10=0,"--",((Y10/X10)*100-100))</f>
        <v>-75.302902478579341</v>
      </c>
      <c r="Z44" s="23">
        <f t="shared" ref="Z44:Z56" si="31">IF(Y10=0,"--",((Z10/Y10)*100-100))</f>
        <v>-34.142895690386254</v>
      </c>
      <c r="AA44" s="23">
        <f t="shared" ref="AA44:AA56" si="32">IF(Z10=0,"--",((AA10/Z10)*100-100))</f>
        <v>-90.236850037899515</v>
      </c>
      <c r="AB44" s="23">
        <f t="shared" ref="AB44:AB56" si="33">IF(AA10=0,"--",((AB10/AA10)*100-100))</f>
        <v>1419.2535971223022</v>
      </c>
      <c r="AC44" s="60">
        <f t="shared" ref="AC44:AC56" si="34">(POWER(AB10/C10,1/26)-1)*100</f>
        <v>22.633726749858972</v>
      </c>
    </row>
    <row r="45" spans="1:29" s="2" customFormat="1" x14ac:dyDescent="0.15">
      <c r="A45" s="5"/>
      <c r="B45" s="19" t="s">
        <v>48</v>
      </c>
      <c r="C45" s="23" t="s">
        <v>10</v>
      </c>
      <c r="D45" s="23">
        <f t="shared" si="26"/>
        <v>118.84832403920402</v>
      </c>
      <c r="E45" s="23">
        <f t="shared" si="26"/>
        <v>4.9170393892758284</v>
      </c>
      <c r="F45" s="23">
        <f t="shared" si="26"/>
        <v>44.182788053605776</v>
      </c>
      <c r="G45" s="23">
        <f t="shared" si="26"/>
        <v>47.40428716708962</v>
      </c>
      <c r="H45" s="23">
        <f t="shared" si="26"/>
        <v>21.18594166369094</v>
      </c>
      <c r="I45" s="23">
        <f t="shared" ref="I45:V45" si="35">IF(H11=0,"--",((I11/H11)*100-100))</f>
        <v>10.816828817128425</v>
      </c>
      <c r="J45" s="23">
        <f t="shared" si="35"/>
        <v>-1.6711828470204466</v>
      </c>
      <c r="K45" s="23">
        <f t="shared" si="35"/>
        <v>-3.6562155043212954</v>
      </c>
      <c r="L45" s="23">
        <f t="shared" si="35"/>
        <v>56.55162499547194</v>
      </c>
      <c r="M45" s="23">
        <f t="shared" si="35"/>
        <v>0.44927666814660938</v>
      </c>
      <c r="N45" s="23">
        <f t="shared" si="35"/>
        <v>2.8317487435618176</v>
      </c>
      <c r="O45" s="23">
        <f t="shared" si="35"/>
        <v>-13.428040072373747</v>
      </c>
      <c r="P45" s="23">
        <f t="shared" si="35"/>
        <v>-18.918953766130102</v>
      </c>
      <c r="Q45" s="23">
        <f t="shared" si="35"/>
        <v>-14.498946820564115</v>
      </c>
      <c r="R45" s="23">
        <f t="shared" si="35"/>
        <v>35.389750143437766</v>
      </c>
      <c r="S45" s="23">
        <f t="shared" si="35"/>
        <v>17.66823123487957</v>
      </c>
      <c r="T45" s="23">
        <f t="shared" si="35"/>
        <v>-6.0746650268256275</v>
      </c>
      <c r="U45" s="23">
        <f t="shared" si="35"/>
        <v>2.8194808085897165</v>
      </c>
      <c r="V45" s="23">
        <f t="shared" si="35"/>
        <v>1.9785341079455492</v>
      </c>
      <c r="W45" s="23">
        <f t="shared" si="28"/>
        <v>-17.44818958677439</v>
      </c>
      <c r="X45" s="23">
        <f t="shared" si="29"/>
        <v>0.81291828138463984</v>
      </c>
      <c r="Y45" s="23">
        <f t="shared" si="30"/>
        <v>-15.385710805210607</v>
      </c>
      <c r="Z45" s="23">
        <f t="shared" si="31"/>
        <v>51.739163180849999</v>
      </c>
      <c r="AA45" s="23">
        <f t="shared" si="32"/>
        <v>-41.39654278952991</v>
      </c>
      <c r="AB45" s="23">
        <f t="shared" si="33"/>
        <v>-30.821462863506795</v>
      </c>
      <c r="AC45" s="60">
        <f t="shared" si="34"/>
        <v>5.5719830854074281</v>
      </c>
    </row>
    <row r="46" spans="1:29" s="2" customFormat="1" x14ac:dyDescent="0.15">
      <c r="A46" s="50"/>
      <c r="B46" s="19" t="s">
        <v>17</v>
      </c>
      <c r="C46" s="23" t="s">
        <v>10</v>
      </c>
      <c r="D46" s="23">
        <f t="shared" si="26"/>
        <v>46.277987818536872</v>
      </c>
      <c r="E46" s="23">
        <f t="shared" si="26"/>
        <v>134.28799476820927</v>
      </c>
      <c r="F46" s="23">
        <f t="shared" si="26"/>
        <v>126.64189823760722</v>
      </c>
      <c r="G46" s="23">
        <f t="shared" si="26"/>
        <v>44.692610040394044</v>
      </c>
      <c r="H46" s="23">
        <f t="shared" si="26"/>
        <v>-21.65425561715081</v>
      </c>
      <c r="I46" s="23">
        <f t="shared" ref="I46:V46" si="36">IF(H12=0,"--",((I12/H12)*100-100))</f>
        <v>-1.1506974527551961</v>
      </c>
      <c r="J46" s="23">
        <f t="shared" si="36"/>
        <v>15.761403039768567</v>
      </c>
      <c r="K46" s="23">
        <f t="shared" si="36"/>
        <v>-46.799193330210962</v>
      </c>
      <c r="L46" s="23">
        <f t="shared" si="36"/>
        <v>-63.890697298547586</v>
      </c>
      <c r="M46" s="23">
        <f t="shared" si="36"/>
        <v>-52.653144719739743</v>
      </c>
      <c r="N46" s="23">
        <f t="shared" si="36"/>
        <v>85.400392830129903</v>
      </c>
      <c r="O46" s="23">
        <f t="shared" si="36"/>
        <v>-39.092231141399395</v>
      </c>
      <c r="P46" s="23">
        <f t="shared" si="36"/>
        <v>22.570192025225637</v>
      </c>
      <c r="Q46" s="23">
        <f t="shared" si="36"/>
        <v>7.2419404849398035</v>
      </c>
      <c r="R46" s="23">
        <f t="shared" si="36"/>
        <v>36.837008310919657</v>
      </c>
      <c r="S46" s="23">
        <f t="shared" si="36"/>
        <v>65.563824369455972</v>
      </c>
      <c r="T46" s="23">
        <f t="shared" si="36"/>
        <v>141.01375525532904</v>
      </c>
      <c r="U46" s="23">
        <f t="shared" si="36"/>
        <v>106.22433959358057</v>
      </c>
      <c r="V46" s="23">
        <f t="shared" si="36"/>
        <v>-10.580445216886346</v>
      </c>
      <c r="W46" s="23">
        <f t="shared" si="28"/>
        <v>-10.20370681823826</v>
      </c>
      <c r="X46" s="23">
        <f t="shared" si="29"/>
        <v>-18.839132962000605</v>
      </c>
      <c r="Y46" s="23">
        <f t="shared" si="30"/>
        <v>-6.878797917398856</v>
      </c>
      <c r="Z46" s="23">
        <f t="shared" si="31"/>
        <v>16.436460255714053</v>
      </c>
      <c r="AA46" s="23">
        <f t="shared" si="32"/>
        <v>-23.777324815794643</v>
      </c>
      <c r="AB46" s="23">
        <f t="shared" si="33"/>
        <v>19.28094493800414</v>
      </c>
      <c r="AC46" s="60">
        <f t="shared" si="34"/>
        <v>9.1924790825859795</v>
      </c>
    </row>
    <row r="47" spans="1:29" s="2" customFormat="1" x14ac:dyDescent="0.15">
      <c r="A47" s="50"/>
      <c r="B47" s="19" t="s">
        <v>18</v>
      </c>
      <c r="C47" s="23" t="s">
        <v>10</v>
      </c>
      <c r="D47" s="23">
        <f t="shared" si="26"/>
        <v>5.1143771943979317</v>
      </c>
      <c r="E47" s="23">
        <f t="shared" si="26"/>
        <v>44.773723713421788</v>
      </c>
      <c r="F47" s="23">
        <f t="shared" si="26"/>
        <v>20.310608718876182</v>
      </c>
      <c r="G47" s="23">
        <f t="shared" si="26"/>
        <v>148.53846473204032</v>
      </c>
      <c r="H47" s="23">
        <f t="shared" si="26"/>
        <v>85.111760949518498</v>
      </c>
      <c r="I47" s="23">
        <f t="shared" ref="I47:V47" si="37">IF(H13=0,"--",((I13/H13)*100-100))</f>
        <v>-10.694535945134234</v>
      </c>
      <c r="J47" s="23">
        <f t="shared" si="37"/>
        <v>26.30050335071499</v>
      </c>
      <c r="K47" s="23">
        <f t="shared" si="37"/>
        <v>-12.036020067923076</v>
      </c>
      <c r="L47" s="23">
        <f t="shared" si="37"/>
        <v>-68.09180618576849</v>
      </c>
      <c r="M47" s="23">
        <f t="shared" si="37"/>
        <v>-63.815615836882628</v>
      </c>
      <c r="N47" s="23">
        <f t="shared" si="37"/>
        <v>203.64844750566101</v>
      </c>
      <c r="O47" s="23">
        <f t="shared" si="37"/>
        <v>-65.042257265611767</v>
      </c>
      <c r="P47" s="23">
        <f t="shared" si="37"/>
        <v>41.415249533016038</v>
      </c>
      <c r="Q47" s="23">
        <f t="shared" si="37"/>
        <v>0.64656307249633471</v>
      </c>
      <c r="R47" s="23">
        <f t="shared" si="37"/>
        <v>33.261733048782929</v>
      </c>
      <c r="S47" s="23">
        <f t="shared" si="37"/>
        <v>55.831026568201196</v>
      </c>
      <c r="T47" s="23">
        <f t="shared" si="37"/>
        <v>184.58187227955068</v>
      </c>
      <c r="U47" s="23">
        <f t="shared" si="37"/>
        <v>97.572869637946781</v>
      </c>
      <c r="V47" s="23">
        <f t="shared" si="37"/>
        <v>-12.738295330038213</v>
      </c>
      <c r="W47" s="23">
        <f t="shared" si="28"/>
        <v>4.0162167117083811</v>
      </c>
      <c r="X47" s="23">
        <f t="shared" si="29"/>
        <v>-5.3870496722406358</v>
      </c>
      <c r="Y47" s="23">
        <f t="shared" si="30"/>
        <v>0.8612833969226017</v>
      </c>
      <c r="Z47" s="23">
        <f t="shared" si="31"/>
        <v>9.651289832270507</v>
      </c>
      <c r="AA47" s="23">
        <f t="shared" si="32"/>
        <v>-6.0658856783838644</v>
      </c>
      <c r="AB47" s="23">
        <f t="shared" si="33"/>
        <v>14.826784108630633</v>
      </c>
      <c r="AC47" s="60">
        <f t="shared" si="34"/>
        <v>11.621838794976025</v>
      </c>
    </row>
    <row r="48" spans="1:29" s="2" customFormat="1" x14ac:dyDescent="0.15">
      <c r="A48" s="50"/>
      <c r="B48" s="19" t="s">
        <v>19</v>
      </c>
      <c r="C48" s="23" t="s">
        <v>10</v>
      </c>
      <c r="D48" s="23">
        <f t="shared" si="26"/>
        <v>16.727749056474536</v>
      </c>
      <c r="E48" s="23">
        <f t="shared" si="26"/>
        <v>13.47327494312762</v>
      </c>
      <c r="F48" s="23">
        <f t="shared" si="26"/>
        <v>47.766993955922175</v>
      </c>
      <c r="G48" s="23">
        <f t="shared" si="26"/>
        <v>-30.358362671990136</v>
      </c>
      <c r="H48" s="23">
        <f t="shared" si="26"/>
        <v>7.0761657844206809</v>
      </c>
      <c r="I48" s="23">
        <f t="shared" ref="I48:V48" si="38">IF(H14=0,"--",((I14/H14)*100-100))</f>
        <v>101.79021237335414</v>
      </c>
      <c r="J48" s="23">
        <f t="shared" si="38"/>
        <v>65.361841353727954</v>
      </c>
      <c r="K48" s="23">
        <f t="shared" si="38"/>
        <v>-23.992881637069502</v>
      </c>
      <c r="L48" s="23">
        <f t="shared" si="38"/>
        <v>-71.222389458646404</v>
      </c>
      <c r="M48" s="23">
        <f t="shared" si="38"/>
        <v>-33.254321298616048</v>
      </c>
      <c r="N48" s="23">
        <f t="shared" si="38"/>
        <v>-22.710568298181798</v>
      </c>
      <c r="O48" s="23">
        <f t="shared" si="38"/>
        <v>-12.094600588183141</v>
      </c>
      <c r="P48" s="23">
        <f t="shared" si="38"/>
        <v>14.078676823188928</v>
      </c>
      <c r="Q48" s="23">
        <f t="shared" si="38"/>
        <v>37.662637622265208</v>
      </c>
      <c r="R48" s="23">
        <f t="shared" si="38"/>
        <v>38.158543292913521</v>
      </c>
      <c r="S48" s="23">
        <f t="shared" si="38"/>
        <v>75.275246406999344</v>
      </c>
      <c r="T48" s="23">
        <f t="shared" si="38"/>
        <v>53.298121558639338</v>
      </c>
      <c r="U48" s="23">
        <f t="shared" si="38"/>
        <v>98.655961681837226</v>
      </c>
      <c r="V48" s="23">
        <f t="shared" si="38"/>
        <v>1.7414332867489435</v>
      </c>
      <c r="W48" s="23">
        <f t="shared" si="28"/>
        <v>-6.7740080535501761</v>
      </c>
      <c r="X48" s="23">
        <f t="shared" si="29"/>
        <v>-13.110259733371834</v>
      </c>
      <c r="Y48" s="23">
        <f t="shared" si="30"/>
        <v>19.352684446985052</v>
      </c>
      <c r="Z48" s="23">
        <f t="shared" si="31"/>
        <v>14.931594139016724</v>
      </c>
      <c r="AA48" s="23">
        <f t="shared" si="32"/>
        <v>-14.831313967282483</v>
      </c>
      <c r="AB48" s="23">
        <f t="shared" si="33"/>
        <v>4.5772980329573727</v>
      </c>
      <c r="AC48" s="60">
        <f t="shared" si="34"/>
        <v>6.874815389976785</v>
      </c>
    </row>
    <row r="49" spans="1:29" s="2" customFormat="1" x14ac:dyDescent="0.15">
      <c r="A49" s="5"/>
      <c r="B49" s="19" t="s">
        <v>20</v>
      </c>
      <c r="C49" s="23" t="s">
        <v>10</v>
      </c>
      <c r="D49" s="23">
        <f t="shared" si="26"/>
        <v>-5.3623679027310089</v>
      </c>
      <c r="E49" s="23">
        <f t="shared" si="26"/>
        <v>171.19454078588785</v>
      </c>
      <c r="F49" s="23">
        <f t="shared" si="26"/>
        <v>15.539374776032005</v>
      </c>
      <c r="G49" s="23">
        <f t="shared" si="26"/>
        <v>-28.769295741365227</v>
      </c>
      <c r="H49" s="23">
        <f t="shared" si="26"/>
        <v>-17.390246923058399</v>
      </c>
      <c r="I49" s="23">
        <f t="shared" ref="I49:V49" si="39">IF(H15=0,"--",((I15/H15)*100-100))</f>
        <v>-18.503117374879295</v>
      </c>
      <c r="J49" s="23">
        <f t="shared" si="39"/>
        <v>4.9366068693648373</v>
      </c>
      <c r="K49" s="23">
        <f t="shared" si="39"/>
        <v>-58.182834932973741</v>
      </c>
      <c r="L49" s="23">
        <f t="shared" si="39"/>
        <v>152.88919154231212</v>
      </c>
      <c r="M49" s="23">
        <f t="shared" si="39"/>
        <v>41.451120758713557</v>
      </c>
      <c r="N49" s="23">
        <f t="shared" si="39"/>
        <v>-15.288954689495142</v>
      </c>
      <c r="O49" s="23">
        <f t="shared" si="39"/>
        <v>4.7731842344452673</v>
      </c>
      <c r="P49" s="23">
        <f t="shared" si="39"/>
        <v>-11.491372717713489</v>
      </c>
      <c r="Q49" s="23">
        <f t="shared" si="39"/>
        <v>36.111857391074267</v>
      </c>
      <c r="R49" s="23">
        <f t="shared" si="39"/>
        <v>32.676003810768975</v>
      </c>
      <c r="S49" s="23">
        <f t="shared" si="39"/>
        <v>26.840872331621398</v>
      </c>
      <c r="T49" s="23">
        <f t="shared" si="39"/>
        <v>217.70722699694568</v>
      </c>
      <c r="U49" s="23">
        <f t="shared" si="39"/>
        <v>68.418997332402341</v>
      </c>
      <c r="V49" s="23">
        <f t="shared" si="39"/>
        <v>8.8407083145481238</v>
      </c>
      <c r="W49" s="23">
        <f t="shared" si="28"/>
        <v>9.418219920254927</v>
      </c>
      <c r="X49" s="23">
        <f t="shared" si="29"/>
        <v>-0.89728400293810751</v>
      </c>
      <c r="Y49" s="23">
        <f t="shared" si="30"/>
        <v>5.445271981510686</v>
      </c>
      <c r="Z49" s="23">
        <f t="shared" si="31"/>
        <v>6.9818548088197474</v>
      </c>
      <c r="AA49" s="23">
        <f t="shared" si="32"/>
        <v>-1.8986357609412181</v>
      </c>
      <c r="AB49" s="23">
        <f t="shared" si="33"/>
        <v>69.671612661565888</v>
      </c>
      <c r="AC49" s="60">
        <f t="shared" si="34"/>
        <v>16.020080245199097</v>
      </c>
    </row>
    <row r="50" spans="1:29" s="2" customFormat="1" x14ac:dyDescent="0.15">
      <c r="A50" s="50"/>
      <c r="B50" s="19" t="s">
        <v>21</v>
      </c>
      <c r="C50" s="23" t="s">
        <v>10</v>
      </c>
      <c r="D50" s="23">
        <f t="shared" si="26"/>
        <v>32.374145681302281</v>
      </c>
      <c r="E50" s="23">
        <f t="shared" si="26"/>
        <v>117.2117173014791</v>
      </c>
      <c r="F50" s="23">
        <f t="shared" si="26"/>
        <v>-9.5710159005741104</v>
      </c>
      <c r="G50" s="23">
        <f t="shared" si="26"/>
        <v>-5.5882599063123592</v>
      </c>
      <c r="H50" s="23">
        <f t="shared" si="26"/>
        <v>19.142934911406201</v>
      </c>
      <c r="I50" s="23">
        <f t="shared" ref="I50:V50" si="40">IF(H16=0,"--",((I16/H16)*100-100))</f>
        <v>-19.957980865570931</v>
      </c>
      <c r="J50" s="23">
        <f t="shared" si="40"/>
        <v>-16.738285550058066</v>
      </c>
      <c r="K50" s="23">
        <f t="shared" si="40"/>
        <v>203.71248847603385</v>
      </c>
      <c r="L50" s="23">
        <f t="shared" si="40"/>
        <v>-76.064866502149613</v>
      </c>
      <c r="M50" s="23">
        <f t="shared" si="40"/>
        <v>90.171130291972986</v>
      </c>
      <c r="N50" s="23">
        <f t="shared" si="40"/>
        <v>-4.5646327010316838</v>
      </c>
      <c r="O50" s="23">
        <f t="shared" si="40"/>
        <v>30.478172698794111</v>
      </c>
      <c r="P50" s="23">
        <f t="shared" si="40"/>
        <v>-5.7255315508886753</v>
      </c>
      <c r="Q50" s="23">
        <f t="shared" si="40"/>
        <v>17.278262585452467</v>
      </c>
      <c r="R50" s="23">
        <f t="shared" si="40"/>
        <v>76.644816339535737</v>
      </c>
      <c r="S50" s="23">
        <f t="shared" si="40"/>
        <v>57.227667773097664</v>
      </c>
      <c r="T50" s="23">
        <f t="shared" si="40"/>
        <v>107.66472089841352</v>
      </c>
      <c r="U50" s="23">
        <f t="shared" si="40"/>
        <v>47.749058324320714</v>
      </c>
      <c r="V50" s="23">
        <f t="shared" si="40"/>
        <v>-1.1675203120813649</v>
      </c>
      <c r="W50" s="23">
        <f t="shared" si="28"/>
        <v>6.6271874338414136</v>
      </c>
      <c r="X50" s="23">
        <f t="shared" si="29"/>
        <v>1.5152766484781495</v>
      </c>
      <c r="Y50" s="23">
        <f t="shared" si="30"/>
        <v>14.326173867004542</v>
      </c>
      <c r="Z50" s="23">
        <f t="shared" si="31"/>
        <v>6.1175661999006081</v>
      </c>
      <c r="AA50" s="23">
        <f t="shared" si="32"/>
        <v>-5.2121697698151195</v>
      </c>
      <c r="AB50" s="23">
        <f t="shared" si="33"/>
        <v>5.8586537999710515</v>
      </c>
      <c r="AC50" s="60">
        <f t="shared" si="34"/>
        <v>15.371703524930535</v>
      </c>
    </row>
    <row r="51" spans="1:29" s="2" customFormat="1" x14ac:dyDescent="0.15">
      <c r="A51" s="50"/>
      <c r="B51" s="19" t="s">
        <v>22</v>
      </c>
      <c r="C51" s="23" t="s">
        <v>10</v>
      </c>
      <c r="D51" s="23">
        <f t="shared" si="26"/>
        <v>42.15623486937946</v>
      </c>
      <c r="E51" s="23">
        <f t="shared" si="26"/>
        <v>51.261221260772942</v>
      </c>
      <c r="F51" s="23">
        <f t="shared" si="26"/>
        <v>39.345807796380058</v>
      </c>
      <c r="G51" s="23">
        <f t="shared" si="26"/>
        <v>1235.609444645718</v>
      </c>
      <c r="H51" s="23">
        <f t="shared" si="26"/>
        <v>113.69548850655261</v>
      </c>
      <c r="I51" s="23">
        <f t="shared" ref="I51:V51" si="41">IF(H17=0,"--",((I17/H17)*100-100))</f>
        <v>-23.826431312254996</v>
      </c>
      <c r="J51" s="23">
        <f t="shared" si="41"/>
        <v>14.579734865795515</v>
      </c>
      <c r="K51" s="23">
        <f t="shared" si="41"/>
        <v>-12.325885321456639</v>
      </c>
      <c r="L51" s="23">
        <f t="shared" si="41"/>
        <v>-71.69067164401838</v>
      </c>
      <c r="M51" s="23">
        <f t="shared" si="41"/>
        <v>-96.362915706907117</v>
      </c>
      <c r="N51" s="23">
        <f t="shared" si="41"/>
        <v>-22.230511629326173</v>
      </c>
      <c r="O51" s="23">
        <f t="shared" si="41"/>
        <v>90.550747041652215</v>
      </c>
      <c r="P51" s="23">
        <f t="shared" si="41"/>
        <v>-20.876517649675009</v>
      </c>
      <c r="Q51" s="23">
        <f t="shared" si="41"/>
        <v>39.434228143383024</v>
      </c>
      <c r="R51" s="23">
        <f t="shared" si="41"/>
        <v>63.617801965636829</v>
      </c>
      <c r="S51" s="23">
        <f t="shared" si="41"/>
        <v>1.6619632839572631</v>
      </c>
      <c r="T51" s="23">
        <f t="shared" si="41"/>
        <v>531.74428102741797</v>
      </c>
      <c r="U51" s="23">
        <f t="shared" si="41"/>
        <v>112.56922486445418</v>
      </c>
      <c r="V51" s="23">
        <f t="shared" si="41"/>
        <v>12.716108081226622</v>
      </c>
      <c r="W51" s="23">
        <f t="shared" si="28"/>
        <v>15.768772779188495</v>
      </c>
      <c r="X51" s="23">
        <f t="shared" si="29"/>
        <v>-7.6141151051387368</v>
      </c>
      <c r="Y51" s="23">
        <f t="shared" si="30"/>
        <v>-4.4109937647044006</v>
      </c>
      <c r="Z51" s="23">
        <f t="shared" si="31"/>
        <v>15.825113359561698</v>
      </c>
      <c r="AA51" s="23">
        <f t="shared" si="32"/>
        <v>-5.2274802076574076</v>
      </c>
      <c r="AB51" s="23">
        <f t="shared" si="33"/>
        <v>15.433420395284458</v>
      </c>
      <c r="AC51" s="60">
        <f t="shared" si="34"/>
        <v>14.769226748994612</v>
      </c>
    </row>
    <row r="52" spans="1:29" s="2" customFormat="1" x14ac:dyDescent="0.15">
      <c r="A52" s="50"/>
      <c r="B52" s="19" t="s">
        <v>23</v>
      </c>
      <c r="C52" s="23" t="s">
        <v>10</v>
      </c>
      <c r="D52" s="23">
        <f t="shared" si="26"/>
        <v>427.44174815887982</v>
      </c>
      <c r="E52" s="23">
        <f t="shared" si="26"/>
        <v>54.866324848928627</v>
      </c>
      <c r="F52" s="23">
        <f t="shared" si="26"/>
        <v>85.630179234778922</v>
      </c>
      <c r="G52" s="23">
        <f t="shared" si="26"/>
        <v>-11.990254285645989</v>
      </c>
      <c r="H52" s="23">
        <f t="shared" si="26"/>
        <v>-11.702211071036601</v>
      </c>
      <c r="I52" s="23">
        <f t="shared" ref="I52:V52" si="42">IF(H18=0,"--",((I18/H18)*100-100))</f>
        <v>-33.179416596368156</v>
      </c>
      <c r="J52" s="23">
        <f t="shared" si="42"/>
        <v>709.91055456171762</v>
      </c>
      <c r="K52" s="23">
        <f t="shared" si="42"/>
        <v>-82.567919777355655</v>
      </c>
      <c r="L52" s="23">
        <f t="shared" si="42"/>
        <v>-0.64186339496139055</v>
      </c>
      <c r="M52" s="23">
        <f t="shared" si="42"/>
        <v>31.197942095943205</v>
      </c>
      <c r="N52" s="23">
        <f t="shared" si="42"/>
        <v>-12.327884513910902</v>
      </c>
      <c r="O52" s="23">
        <f t="shared" si="42"/>
        <v>68.087478776513535</v>
      </c>
      <c r="P52" s="23">
        <f t="shared" si="42"/>
        <v>-0.69257036891860935</v>
      </c>
      <c r="Q52" s="23">
        <f t="shared" si="42"/>
        <v>7.4810658175146045</v>
      </c>
      <c r="R52" s="23">
        <f t="shared" si="42"/>
        <v>17.84405848380672</v>
      </c>
      <c r="S52" s="23">
        <f t="shared" si="42"/>
        <v>2.7185801355619645</v>
      </c>
      <c r="T52" s="23">
        <f t="shared" si="42"/>
        <v>898.20679736693535</v>
      </c>
      <c r="U52" s="23">
        <f t="shared" si="42"/>
        <v>120.59014003748905</v>
      </c>
      <c r="V52" s="23">
        <f t="shared" si="42"/>
        <v>7.7660960322855317</v>
      </c>
      <c r="W52" s="23">
        <f t="shared" si="28"/>
        <v>16.082424824468049</v>
      </c>
      <c r="X52" s="23">
        <f t="shared" si="29"/>
        <v>-4.6214233227682087</v>
      </c>
      <c r="Y52" s="23">
        <f t="shared" si="30"/>
        <v>1.929855719395789</v>
      </c>
      <c r="Z52" s="23">
        <f t="shared" si="31"/>
        <v>-3.6583283510194065</v>
      </c>
      <c r="AA52" s="23">
        <f t="shared" si="32"/>
        <v>13.400605010912315</v>
      </c>
      <c r="AB52" s="23">
        <f t="shared" si="33"/>
        <v>-2.7616417327380276</v>
      </c>
      <c r="AC52" s="60">
        <f t="shared" si="34"/>
        <v>29.222934523776178</v>
      </c>
    </row>
    <row r="53" spans="1:29" s="2" customFormat="1" x14ac:dyDescent="0.15">
      <c r="A53" s="5"/>
      <c r="B53" s="19" t="s">
        <v>24</v>
      </c>
      <c r="C53" s="23" t="s">
        <v>10</v>
      </c>
      <c r="D53" s="23">
        <f t="shared" si="26"/>
        <v>-30.402039921803748</v>
      </c>
      <c r="E53" s="23">
        <f t="shared" si="26"/>
        <v>20.889298087147807</v>
      </c>
      <c r="F53" s="23">
        <f t="shared" si="26"/>
        <v>-14.424911323946006</v>
      </c>
      <c r="G53" s="23">
        <f t="shared" si="26"/>
        <v>-29.094662944808832</v>
      </c>
      <c r="H53" s="23">
        <f t="shared" si="26"/>
        <v>-10.662559496246686</v>
      </c>
      <c r="I53" s="23">
        <f t="shared" ref="I53:V53" si="43">IF(H19=0,"--",((I19/H19)*100-100))</f>
        <v>205.57345123109224</v>
      </c>
      <c r="J53" s="23">
        <f t="shared" si="43"/>
        <v>68.459669122405955</v>
      </c>
      <c r="K53" s="23">
        <f t="shared" si="43"/>
        <v>-20.791000027493084</v>
      </c>
      <c r="L53" s="23">
        <f t="shared" si="43"/>
        <v>-36.827696811036247</v>
      </c>
      <c r="M53" s="23">
        <f t="shared" si="43"/>
        <v>-68.261365717586386</v>
      </c>
      <c r="N53" s="23">
        <f t="shared" si="43"/>
        <v>1785.6821463870788</v>
      </c>
      <c r="O53" s="23">
        <f t="shared" si="43"/>
        <v>-92.14862692266</v>
      </c>
      <c r="P53" s="23">
        <f t="shared" si="43"/>
        <v>261.17975798811153</v>
      </c>
      <c r="Q53" s="23">
        <f t="shared" si="43"/>
        <v>-34.225865022988415</v>
      </c>
      <c r="R53" s="23">
        <f t="shared" si="43"/>
        <v>-19.122306440773443</v>
      </c>
      <c r="S53" s="23">
        <f t="shared" si="43"/>
        <v>81.393991613652759</v>
      </c>
      <c r="T53" s="23">
        <f t="shared" si="43"/>
        <v>322.85573040641441</v>
      </c>
      <c r="U53" s="23">
        <f t="shared" si="43"/>
        <v>143.51454368204125</v>
      </c>
      <c r="V53" s="23">
        <f t="shared" si="43"/>
        <v>-43.003089072833674</v>
      </c>
      <c r="W53" s="23">
        <f t="shared" si="28"/>
        <v>-6.5139580697750006</v>
      </c>
      <c r="X53" s="23">
        <f t="shared" si="29"/>
        <v>-9.1311014455973094</v>
      </c>
      <c r="Y53" s="23">
        <f t="shared" si="30"/>
        <v>-26.883762672024744</v>
      </c>
      <c r="Z53" s="23">
        <f t="shared" si="31"/>
        <v>16.415288216864752</v>
      </c>
      <c r="AA53" s="23">
        <f t="shared" si="32"/>
        <v>-14.550103992612236</v>
      </c>
      <c r="AB53" s="23">
        <f t="shared" si="33"/>
        <v>4.9765541177600312</v>
      </c>
      <c r="AC53" s="60">
        <f t="shared" si="34"/>
        <v>7.9591673495445381</v>
      </c>
    </row>
    <row r="54" spans="1:29" s="2" customFormat="1" x14ac:dyDescent="0.15">
      <c r="A54" s="50"/>
      <c r="B54" s="19" t="s">
        <v>25</v>
      </c>
      <c r="C54" s="23" t="s">
        <v>10</v>
      </c>
      <c r="D54" s="23">
        <f t="shared" si="26"/>
        <v>40.677679230648693</v>
      </c>
      <c r="E54" s="23">
        <f t="shared" si="26"/>
        <v>51.587553563229477</v>
      </c>
      <c r="F54" s="23">
        <f t="shared" si="26"/>
        <v>18.619911472733094</v>
      </c>
      <c r="G54" s="23">
        <f t="shared" si="26"/>
        <v>17.818615251819139</v>
      </c>
      <c r="H54" s="23">
        <f t="shared" si="26"/>
        <v>10.261471543905216</v>
      </c>
      <c r="I54" s="23">
        <f t="shared" ref="I54:V54" si="44">IF(H20=0,"--",((I20/H20)*100-100))</f>
        <v>-6.8115830637080563</v>
      </c>
      <c r="J54" s="23">
        <f t="shared" si="44"/>
        <v>-2.7252563110491366</v>
      </c>
      <c r="K54" s="23">
        <f t="shared" si="44"/>
        <v>-5.2361411319951969</v>
      </c>
      <c r="L54" s="23">
        <f t="shared" si="44"/>
        <v>2.1659185961420775</v>
      </c>
      <c r="M54" s="23">
        <f t="shared" si="44"/>
        <v>-1.8785824512037834</v>
      </c>
      <c r="N54" s="23">
        <f t="shared" si="44"/>
        <v>-13.594226737186474</v>
      </c>
      <c r="O54" s="23">
        <f t="shared" si="44"/>
        <v>-18.873502850523508</v>
      </c>
      <c r="P54" s="23">
        <f t="shared" si="44"/>
        <v>-4.9374444181677291</v>
      </c>
      <c r="Q54" s="23">
        <f t="shared" si="44"/>
        <v>-15.211328831772263</v>
      </c>
      <c r="R54" s="23">
        <f t="shared" si="44"/>
        <v>5.3741429551977404</v>
      </c>
      <c r="S54" s="23">
        <f t="shared" si="44"/>
        <v>6.0981780332890025</v>
      </c>
      <c r="T54" s="23">
        <f t="shared" si="44"/>
        <v>-0.20617891165051105</v>
      </c>
      <c r="U54" s="23">
        <f t="shared" si="44"/>
        <v>7.4471526579816327</v>
      </c>
      <c r="V54" s="23">
        <f t="shared" si="44"/>
        <v>2.28320400255366</v>
      </c>
      <c r="W54" s="23">
        <f t="shared" si="28"/>
        <v>-2.0771477197315278</v>
      </c>
      <c r="X54" s="23">
        <f t="shared" si="29"/>
        <v>-5.1193942713657066</v>
      </c>
      <c r="Y54" s="23">
        <f t="shared" si="30"/>
        <v>-3.8559736113857497</v>
      </c>
      <c r="Z54" s="23">
        <f t="shared" si="31"/>
        <v>3.4442751431467968</v>
      </c>
      <c r="AA54" s="23">
        <f t="shared" si="32"/>
        <v>-4.5954602124013491</v>
      </c>
      <c r="AB54" s="23">
        <f t="shared" si="33"/>
        <v>-17.324830628171284</v>
      </c>
      <c r="AC54" s="60">
        <f t="shared" si="34"/>
        <v>1.3820764474605118</v>
      </c>
    </row>
    <row r="55" spans="1:29" s="2" customFormat="1" x14ac:dyDescent="0.15">
      <c r="A55" s="50"/>
      <c r="B55" s="19" t="s">
        <v>26</v>
      </c>
      <c r="C55" s="23" t="s">
        <v>10</v>
      </c>
      <c r="D55" s="23">
        <f t="shared" si="26"/>
        <v>109.43842116050396</v>
      </c>
      <c r="E55" s="23">
        <f t="shared" si="26"/>
        <v>66.423206146429663</v>
      </c>
      <c r="F55" s="23">
        <f t="shared" si="26"/>
        <v>-3.6247143349081625</v>
      </c>
      <c r="G55" s="23">
        <f t="shared" si="26"/>
        <v>13.042367627684243</v>
      </c>
      <c r="H55" s="23">
        <f t="shared" si="26"/>
        <v>92.155918165544449</v>
      </c>
      <c r="I55" s="23">
        <f t="shared" ref="I55:V55" si="45">IF(H21=0,"--",((I21/H21)*100-100))</f>
        <v>-26.831960569256182</v>
      </c>
      <c r="J55" s="23">
        <f t="shared" si="45"/>
        <v>7.1852394992704518</v>
      </c>
      <c r="K55" s="23">
        <f t="shared" si="45"/>
        <v>-36.157386410135331</v>
      </c>
      <c r="L55" s="23">
        <f t="shared" si="45"/>
        <v>4.1205256088185536</v>
      </c>
      <c r="M55" s="23">
        <f t="shared" si="45"/>
        <v>-44.47181464276111</v>
      </c>
      <c r="N55" s="23">
        <f t="shared" si="45"/>
        <v>11.986306007339039</v>
      </c>
      <c r="O55" s="23">
        <f t="shared" si="45"/>
        <v>-6.4320899893129564</v>
      </c>
      <c r="P55" s="23">
        <f t="shared" si="45"/>
        <v>24.508950181547533</v>
      </c>
      <c r="Q55" s="23">
        <f t="shared" si="45"/>
        <v>-1.5872622517415209</v>
      </c>
      <c r="R55" s="23">
        <f t="shared" si="45"/>
        <v>-1.1398458708161172</v>
      </c>
      <c r="S55" s="23">
        <f t="shared" si="45"/>
        <v>5.5702820229160039</v>
      </c>
      <c r="T55" s="23">
        <f t="shared" si="45"/>
        <v>26.0501031642073</v>
      </c>
      <c r="U55" s="23">
        <f t="shared" si="45"/>
        <v>32.312144792692607</v>
      </c>
      <c r="V55" s="23">
        <f t="shared" si="45"/>
        <v>9.0398648188532604</v>
      </c>
      <c r="W55" s="23">
        <f t="shared" si="28"/>
        <v>-3.1078698311108468</v>
      </c>
      <c r="X55" s="23">
        <f t="shared" si="29"/>
        <v>4.2634133563461631</v>
      </c>
      <c r="Y55" s="23">
        <f t="shared" si="30"/>
        <v>-46.362902542593922</v>
      </c>
      <c r="Z55" s="23">
        <f t="shared" si="31"/>
        <v>3.5426003667406576</v>
      </c>
      <c r="AA55" s="23">
        <f t="shared" si="32"/>
        <v>-54.626236254874946</v>
      </c>
      <c r="AB55" s="23">
        <f t="shared" si="33"/>
        <v>-74.282623914149042</v>
      </c>
      <c r="AC55" s="60">
        <f t="shared" si="34"/>
        <v>-4.097153188647229</v>
      </c>
    </row>
    <row r="56" spans="1:29" s="2" customFormat="1" x14ac:dyDescent="0.15">
      <c r="A56" s="50"/>
      <c r="B56" s="19" t="s">
        <v>7</v>
      </c>
      <c r="C56" s="23" t="s">
        <v>10</v>
      </c>
      <c r="D56" s="23">
        <f t="shared" si="26"/>
        <v>41.341701298822557</v>
      </c>
      <c r="E56" s="23">
        <f t="shared" si="26"/>
        <v>51.799846064641798</v>
      </c>
      <c r="F56" s="23">
        <f t="shared" si="26"/>
        <v>18.270935394659489</v>
      </c>
      <c r="G56" s="23">
        <f t="shared" si="26"/>
        <v>17.757556905987954</v>
      </c>
      <c r="H56" s="23">
        <f t="shared" si="26"/>
        <v>11.266469342742624</v>
      </c>
      <c r="I56" s="23">
        <f t="shared" ref="I56:V56" si="46">IF(H22=0,"--",((I22/H22)*100-100))</f>
        <v>-7.2358824245372517</v>
      </c>
      <c r="J56" s="23">
        <f t="shared" si="46"/>
        <v>-2.5595889715256561</v>
      </c>
      <c r="K56" s="23">
        <f t="shared" si="46"/>
        <v>-5.8047247816292042</v>
      </c>
      <c r="L56" s="23">
        <f t="shared" si="46"/>
        <v>2.1902786577403504</v>
      </c>
      <c r="M56" s="23">
        <f t="shared" si="46"/>
        <v>-2.4194442344969218</v>
      </c>
      <c r="N56" s="23">
        <f t="shared" si="46"/>
        <v>-13.409382686679805</v>
      </c>
      <c r="O56" s="23">
        <f t="shared" si="46"/>
        <v>-18.757234990978418</v>
      </c>
      <c r="P56" s="23">
        <f t="shared" si="46"/>
        <v>-4.6205136991092388</v>
      </c>
      <c r="Q56" s="23">
        <f t="shared" si="46"/>
        <v>-15.019910045597712</v>
      </c>
      <c r="R56" s="23">
        <f t="shared" si="46"/>
        <v>5.2681544085414913</v>
      </c>
      <c r="S56" s="23">
        <f t="shared" si="46"/>
        <v>6.0901115436193436</v>
      </c>
      <c r="T56" s="23">
        <f t="shared" si="46"/>
        <v>0.19306307438051817</v>
      </c>
      <c r="U56" s="23">
        <f t="shared" si="46"/>
        <v>7.9228129033841981</v>
      </c>
      <c r="V56" s="23">
        <f t="shared" si="46"/>
        <v>2.4416667204469036</v>
      </c>
      <c r="W56" s="23">
        <f t="shared" si="28"/>
        <v>-2.1028780430807927</v>
      </c>
      <c r="X56" s="23">
        <f t="shared" si="29"/>
        <v>-4.8875720606474573</v>
      </c>
      <c r="Y56" s="23">
        <f t="shared" si="30"/>
        <v>-5.0072421333766925</v>
      </c>
      <c r="Z56" s="23">
        <f t="shared" si="31"/>
        <v>3.4457788272756744</v>
      </c>
      <c r="AA56" s="23">
        <f t="shared" si="32"/>
        <v>-5.3612952054346863</v>
      </c>
      <c r="AB56" s="23">
        <f t="shared" si="33"/>
        <v>-17.742841078775385</v>
      </c>
      <c r="AC56" s="60">
        <f t="shared" si="34"/>
        <v>1.3531991677079303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/>
    <row r="61" spans="1:29" ht="12.75" customHeight="1" x14ac:dyDescent="0.15">
      <c r="A61" s="1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A2:AC2"/>
    <mergeCell ref="A4:AC4"/>
    <mergeCell ref="B7:AC7"/>
    <mergeCell ref="B24:AC24"/>
    <mergeCell ref="B41:AC41"/>
  </mergeCells>
  <hyperlinks>
    <hyperlink ref="A61" location="NOTAS!A1" display="NOTAS" xr:uid="{00000000-0004-0000-0F00-000000000000}"/>
    <hyperlink ref="A1" location="ÍNDICE!A1" display="INDICE" xr:uid="{00000000-0004-0000-0F00-000001000000}"/>
  </hyperlink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69"/>
  <sheetViews>
    <sheetView showGridLines="0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57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2" customFormat="1" x14ac:dyDescent="0.15">
      <c r="A4" s="83" t="s">
        <v>1088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58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 t="s">
        <v>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s="2" customFormat="1" x14ac:dyDescent="0.15">
      <c r="A9" s="50"/>
      <c r="B9" s="19" t="s">
        <v>14</v>
      </c>
      <c r="C9" s="37">
        <v>1627.670269</v>
      </c>
      <c r="D9" s="37">
        <v>2169.608804</v>
      </c>
      <c r="E9" s="37">
        <v>3005.201106</v>
      </c>
      <c r="F9" s="37">
        <v>3341.2714190000002</v>
      </c>
      <c r="G9" s="37">
        <v>3189.2881640000001</v>
      </c>
      <c r="H9" s="37">
        <v>2902.3658180000002</v>
      </c>
      <c r="I9" s="37">
        <v>2668.2381099999998</v>
      </c>
      <c r="J9" s="37">
        <v>2295.3121299999998</v>
      </c>
      <c r="K9" s="37">
        <v>1875.7286260000001</v>
      </c>
      <c r="L9" s="37">
        <v>1337.549581</v>
      </c>
      <c r="M9" s="37">
        <v>1079.6499160000001</v>
      </c>
      <c r="N9" s="37">
        <v>882.30659000000003</v>
      </c>
      <c r="O9" s="37">
        <v>622.15410599999996</v>
      </c>
      <c r="P9" s="37">
        <v>530.69928900000002</v>
      </c>
      <c r="Q9" s="37">
        <v>406.310633</v>
      </c>
      <c r="R9" s="37">
        <v>408.00043599999998</v>
      </c>
      <c r="S9" s="37">
        <v>427.41195800000003</v>
      </c>
      <c r="T9" s="37">
        <v>414.33850000000001</v>
      </c>
      <c r="U9" s="37">
        <v>420.36369300000001</v>
      </c>
      <c r="V9" s="37">
        <v>441.94330000000002</v>
      </c>
      <c r="W9" s="37">
        <v>394.11261100000002</v>
      </c>
      <c r="X9" s="37">
        <v>323.56454100000002</v>
      </c>
      <c r="Y9" s="37">
        <v>339.66209099999998</v>
      </c>
      <c r="Z9" s="37">
        <v>370.19830500000018</v>
      </c>
      <c r="AA9" s="37">
        <v>342.89984500000014</v>
      </c>
      <c r="AB9" s="37">
        <v>295.69979500000005</v>
      </c>
      <c r="AC9" s="37">
        <f>SUM(C9:AB9)</f>
        <v>32111.549635999996</v>
      </c>
    </row>
    <row r="10" spans="1:29" s="2" customFormat="1" x14ac:dyDescent="0.15">
      <c r="A10" s="50"/>
      <c r="B10" s="19" t="s">
        <v>15</v>
      </c>
      <c r="C10" s="37">
        <v>6.4729469999999996</v>
      </c>
      <c r="D10" s="37">
        <v>7.4799639999999998</v>
      </c>
      <c r="E10" s="37">
        <v>11.612712999999999</v>
      </c>
      <c r="F10" s="37">
        <v>15.592580999999999</v>
      </c>
      <c r="G10" s="37">
        <v>12.142612</v>
      </c>
      <c r="H10" s="37">
        <v>24.468015000000001</v>
      </c>
      <c r="I10" s="37">
        <v>21.082080999999999</v>
      </c>
      <c r="J10" s="37">
        <v>56.163260999999999</v>
      </c>
      <c r="K10" s="37">
        <v>50.386440999999998</v>
      </c>
      <c r="L10" s="37">
        <v>62.272505000000002</v>
      </c>
      <c r="M10" s="37">
        <v>73.018293</v>
      </c>
      <c r="N10" s="37">
        <v>75.280550000000005</v>
      </c>
      <c r="O10" s="37">
        <v>83.257728</v>
      </c>
      <c r="P10" s="37">
        <v>102.056932</v>
      </c>
      <c r="Q10" s="37">
        <v>133.859745</v>
      </c>
      <c r="R10" s="37">
        <v>205.99749800000001</v>
      </c>
      <c r="S10" s="37">
        <v>251.960218</v>
      </c>
      <c r="T10" s="37">
        <v>592.75029700000005</v>
      </c>
      <c r="U10" s="37">
        <v>857.13414999999998</v>
      </c>
      <c r="V10" s="37">
        <v>1088.284633</v>
      </c>
      <c r="W10" s="37">
        <v>1266.5810039999999</v>
      </c>
      <c r="X10" s="37">
        <v>1281.78405</v>
      </c>
      <c r="Y10" s="37">
        <v>1316.9750570000006</v>
      </c>
      <c r="Z10" s="37">
        <v>1485.8973199999998</v>
      </c>
      <c r="AA10" s="37">
        <v>1544.5749869999993</v>
      </c>
      <c r="AB10" s="37">
        <v>1183.2016249999997</v>
      </c>
      <c r="AC10" s="37">
        <f t="shared" ref="AC10:AC22" si="0">SUM(C10:AB10)</f>
        <v>11810.287206999999</v>
      </c>
    </row>
    <row r="11" spans="1:29" s="2" customFormat="1" x14ac:dyDescent="0.15">
      <c r="A11" s="5"/>
      <c r="B11" s="19" t="s">
        <v>16</v>
      </c>
      <c r="C11" s="37">
        <v>6.0747740000000015</v>
      </c>
      <c r="D11" s="37">
        <v>8.2162009999999999</v>
      </c>
      <c r="E11" s="37">
        <v>13.114211999999997</v>
      </c>
      <c r="F11" s="37">
        <v>16.725782000000006</v>
      </c>
      <c r="G11" s="37">
        <v>16.862107999999999</v>
      </c>
      <c r="H11" s="37">
        <v>26.646789000000002</v>
      </c>
      <c r="I11" s="37">
        <v>22.741879000000001</v>
      </c>
      <c r="J11" s="37">
        <v>20.704211000000001</v>
      </c>
      <c r="K11" s="37">
        <v>17.764268999999999</v>
      </c>
      <c r="L11" s="37">
        <v>28.486497000000007</v>
      </c>
      <c r="M11" s="37">
        <v>21.376676000000003</v>
      </c>
      <c r="N11" s="37">
        <v>20.108837999999992</v>
      </c>
      <c r="O11" s="37">
        <v>20.834506000000001</v>
      </c>
      <c r="P11" s="37">
        <v>11.524035999999994</v>
      </c>
      <c r="Q11" s="37">
        <v>9.1200210000000048</v>
      </c>
      <c r="R11" s="37">
        <v>13.439510999999992</v>
      </c>
      <c r="S11" s="37">
        <v>15.896726000000003</v>
      </c>
      <c r="T11" s="37">
        <v>16.208285000000007</v>
      </c>
      <c r="U11" s="37">
        <v>18.879088999999997</v>
      </c>
      <c r="V11" s="37">
        <v>17.277859999999997</v>
      </c>
      <c r="W11" s="37">
        <v>14.330659999999998</v>
      </c>
      <c r="X11" s="37">
        <v>10.951482000000007</v>
      </c>
      <c r="Y11" s="37">
        <v>9.7969020000000011</v>
      </c>
      <c r="Z11" s="37">
        <v>12.609948000000003</v>
      </c>
      <c r="AA11" s="37">
        <v>5.2263549999999999</v>
      </c>
      <c r="AB11" s="37">
        <v>3.5348610000000003</v>
      </c>
      <c r="AC11" s="37">
        <f t="shared" si="0"/>
        <v>398.45247800000004</v>
      </c>
    </row>
    <row r="12" spans="1:29" s="2" customFormat="1" x14ac:dyDescent="0.15">
      <c r="A12" s="50"/>
      <c r="B12" s="19" t="s">
        <v>17</v>
      </c>
      <c r="C12" s="37">
        <v>13.153405999999997</v>
      </c>
      <c r="D12" s="37">
        <v>12.14373</v>
      </c>
      <c r="E12" s="37">
        <v>18.473059000000003</v>
      </c>
      <c r="F12" s="37">
        <v>27.983402999999992</v>
      </c>
      <c r="G12" s="37">
        <v>41.253928000000009</v>
      </c>
      <c r="H12" s="37">
        <v>76.126033000000007</v>
      </c>
      <c r="I12" s="37">
        <v>86.144053000000028</v>
      </c>
      <c r="J12" s="37">
        <v>113.68108400000003</v>
      </c>
      <c r="K12" s="37">
        <v>124.88050200000001</v>
      </c>
      <c r="L12" s="37">
        <v>170.51532700000001</v>
      </c>
      <c r="M12" s="37">
        <v>215.71675300000004</v>
      </c>
      <c r="N12" s="37">
        <v>256.29462599999999</v>
      </c>
      <c r="O12" s="37">
        <v>265.36940800000002</v>
      </c>
      <c r="P12" s="37">
        <v>267.508759</v>
      </c>
      <c r="Q12" s="37">
        <v>256.14596199999994</v>
      </c>
      <c r="R12" s="37">
        <v>268.61764099999994</v>
      </c>
      <c r="S12" s="37">
        <v>296.58823799999999</v>
      </c>
      <c r="T12" s="37">
        <v>314.11982600000005</v>
      </c>
      <c r="U12" s="37">
        <v>328.00029999999998</v>
      </c>
      <c r="V12" s="37">
        <v>279.72965900000003</v>
      </c>
      <c r="W12" s="37">
        <v>326.22719599999988</v>
      </c>
      <c r="X12" s="37">
        <v>327.77986600000003</v>
      </c>
      <c r="Y12" s="37">
        <v>335.45340100000004</v>
      </c>
      <c r="Z12" s="37">
        <v>361.28813399999973</v>
      </c>
      <c r="AA12" s="37">
        <v>351.71730999999983</v>
      </c>
      <c r="AB12" s="37">
        <v>309.7637720000003</v>
      </c>
      <c r="AC12" s="37">
        <f t="shared" si="0"/>
        <v>5444.6753759999992</v>
      </c>
    </row>
    <row r="13" spans="1:29" s="2" customFormat="1" x14ac:dyDescent="0.15">
      <c r="A13" s="50"/>
      <c r="B13" s="19" t="s">
        <v>18</v>
      </c>
      <c r="C13" s="37">
        <f>SUM(C14:C19)</f>
        <v>2.1069800000000001</v>
      </c>
      <c r="D13" s="37">
        <f t="shared" ref="D13:AB13" si="1">SUM(D14:D19)</f>
        <v>3.716132</v>
      </c>
      <c r="E13" s="37">
        <f t="shared" si="1"/>
        <v>3.7865009999999999</v>
      </c>
      <c r="F13" s="37">
        <f t="shared" si="1"/>
        <v>6.9388270000000007</v>
      </c>
      <c r="G13" s="37">
        <f t="shared" si="1"/>
        <v>7.9547540000000003</v>
      </c>
      <c r="H13" s="37">
        <f t="shared" si="1"/>
        <v>28.855401000000001</v>
      </c>
      <c r="I13" s="37">
        <f t="shared" si="1"/>
        <v>18.186796000000001</v>
      </c>
      <c r="J13" s="37">
        <f t="shared" si="1"/>
        <v>27.766515000000002</v>
      </c>
      <c r="K13" s="37">
        <f t="shared" si="1"/>
        <v>29.427856000000002</v>
      </c>
      <c r="L13" s="37">
        <f t="shared" si="1"/>
        <v>34.525964000000002</v>
      </c>
      <c r="M13" s="37">
        <f t="shared" si="1"/>
        <v>51.023130000000002</v>
      </c>
      <c r="N13" s="37">
        <f t="shared" si="1"/>
        <v>46.059044</v>
      </c>
      <c r="O13" s="37">
        <f t="shared" si="1"/>
        <v>61.784496999999995</v>
      </c>
      <c r="P13" s="37">
        <f t="shared" si="1"/>
        <v>89.106495999999993</v>
      </c>
      <c r="Q13" s="37">
        <f t="shared" si="1"/>
        <v>130.66896399999999</v>
      </c>
      <c r="R13" s="37">
        <f t="shared" si="1"/>
        <v>141.80128999999999</v>
      </c>
      <c r="S13" s="37">
        <f t="shared" si="1"/>
        <v>155.88216</v>
      </c>
      <c r="T13" s="37">
        <f t="shared" si="1"/>
        <v>179.02019600000003</v>
      </c>
      <c r="U13" s="37">
        <f t="shared" si="1"/>
        <v>191.150139</v>
      </c>
      <c r="V13" s="37">
        <f t="shared" si="1"/>
        <v>194.86018000000001</v>
      </c>
      <c r="W13" s="37">
        <f t="shared" si="1"/>
        <v>229.98088300000003</v>
      </c>
      <c r="X13" s="37">
        <f t="shared" si="1"/>
        <v>238.998985</v>
      </c>
      <c r="Y13" s="37">
        <f t="shared" si="1"/>
        <v>252.62953900000002</v>
      </c>
      <c r="Z13" s="37">
        <f t="shared" si="1"/>
        <v>280.71552999999994</v>
      </c>
      <c r="AA13" s="37">
        <f t="shared" si="1"/>
        <v>273.56867399999999</v>
      </c>
      <c r="AB13" s="37">
        <f t="shared" si="1"/>
        <v>246.13780099999997</v>
      </c>
      <c r="AC13" s="37">
        <f t="shared" si="0"/>
        <v>2926.6532339999999</v>
      </c>
    </row>
    <row r="14" spans="1:29" s="2" customFormat="1" x14ac:dyDescent="0.15">
      <c r="A14" s="50"/>
      <c r="B14" s="19" t="s">
        <v>19</v>
      </c>
      <c r="C14" s="37">
        <v>0.30919400000000002</v>
      </c>
      <c r="D14" s="37">
        <v>0.63452500000000001</v>
      </c>
      <c r="E14" s="37">
        <v>1.332363</v>
      </c>
      <c r="F14" s="37">
        <v>2.2609460000000001</v>
      </c>
      <c r="G14" s="37">
        <v>2.0215209999999999</v>
      </c>
      <c r="H14" s="37">
        <v>2.290152</v>
      </c>
      <c r="I14" s="37">
        <v>1.503242</v>
      </c>
      <c r="J14" s="37">
        <v>2.1073240000000002</v>
      </c>
      <c r="K14" s="37">
        <v>0.93081999999999998</v>
      </c>
      <c r="L14" s="37">
        <v>1.2072240000000001</v>
      </c>
      <c r="M14" s="37">
        <v>2.2589190000000001</v>
      </c>
      <c r="N14" s="37">
        <v>2.7234980000000002</v>
      </c>
      <c r="O14" s="37">
        <v>2.5816119999999998</v>
      </c>
      <c r="P14" s="37">
        <v>2.2554099999999999</v>
      </c>
      <c r="Q14" s="37">
        <v>2.1701999999999999</v>
      </c>
      <c r="R14" s="37">
        <v>0.877382</v>
      </c>
      <c r="S14" s="37">
        <v>0.62701899999999999</v>
      </c>
      <c r="T14" s="37">
        <v>0.59982199999999997</v>
      </c>
      <c r="U14" s="37">
        <v>0.203567</v>
      </c>
      <c r="V14" s="37">
        <v>0.60981600000000002</v>
      </c>
      <c r="W14" s="37">
        <v>0.83270100000000002</v>
      </c>
      <c r="X14" s="37">
        <v>0.92666899999999996</v>
      </c>
      <c r="Y14" s="37">
        <v>0.211562</v>
      </c>
      <c r="Z14" s="37">
        <v>1.3340000000000001E-3</v>
      </c>
      <c r="AA14" s="37">
        <v>0</v>
      </c>
      <c r="AB14" s="37">
        <v>0</v>
      </c>
      <c r="AC14" s="37">
        <f t="shared" si="0"/>
        <v>31.476822000000002</v>
      </c>
    </row>
    <row r="15" spans="1:29" s="2" customFormat="1" x14ac:dyDescent="0.15">
      <c r="A15" s="5"/>
      <c r="B15" s="19" t="s">
        <v>20</v>
      </c>
      <c r="C15" s="37">
        <v>0.43792300000000001</v>
      </c>
      <c r="D15" s="37">
        <v>0.91164500000000004</v>
      </c>
      <c r="E15" s="37">
        <v>0.52720699999999998</v>
      </c>
      <c r="F15" s="37">
        <v>1.126034</v>
      </c>
      <c r="G15" s="37">
        <v>1.3385359999999999</v>
      </c>
      <c r="H15" s="37">
        <v>3.1674509999999998</v>
      </c>
      <c r="I15" s="37">
        <v>5.7594329999999996</v>
      </c>
      <c r="J15" s="37">
        <v>9.2321089999999995</v>
      </c>
      <c r="K15" s="37">
        <v>11.023322</v>
      </c>
      <c r="L15" s="37">
        <v>9.6279810000000001</v>
      </c>
      <c r="M15" s="37">
        <v>11.812488</v>
      </c>
      <c r="N15" s="37">
        <v>10.665944</v>
      </c>
      <c r="O15" s="37">
        <v>14.764474999999999</v>
      </c>
      <c r="P15" s="37">
        <v>21.849454999999999</v>
      </c>
      <c r="Q15" s="37">
        <v>26.759542</v>
      </c>
      <c r="R15" s="37">
        <v>28.552022000000001</v>
      </c>
      <c r="S15" s="37">
        <v>28.770188999999998</v>
      </c>
      <c r="T15" s="37">
        <v>28.200779000000001</v>
      </c>
      <c r="U15" s="37">
        <v>32.553189000000003</v>
      </c>
      <c r="V15" s="37">
        <v>36.440871999999999</v>
      </c>
      <c r="W15" s="37">
        <v>47.086933000000002</v>
      </c>
      <c r="X15" s="37">
        <v>48.568300999999998</v>
      </c>
      <c r="Y15" s="37">
        <v>50.365386000000001</v>
      </c>
      <c r="Z15" s="37">
        <v>57.777457999999996</v>
      </c>
      <c r="AA15" s="37">
        <v>72.100313</v>
      </c>
      <c r="AB15" s="37">
        <v>65.647871000000009</v>
      </c>
      <c r="AC15" s="37">
        <f t="shared" si="0"/>
        <v>625.06685800000002</v>
      </c>
    </row>
    <row r="16" spans="1:29" s="2" customFormat="1" x14ac:dyDescent="0.15">
      <c r="A16" s="50"/>
      <c r="B16" s="19" t="s">
        <v>21</v>
      </c>
      <c r="C16" s="37">
        <v>0.87382400000000005</v>
      </c>
      <c r="D16" s="37">
        <v>0.232377</v>
      </c>
      <c r="E16" s="37">
        <v>0.16475400000000001</v>
      </c>
      <c r="F16" s="37">
        <v>1.0386470000000001</v>
      </c>
      <c r="G16" s="37">
        <v>1.856941</v>
      </c>
      <c r="H16" s="37">
        <v>1.913815</v>
      </c>
      <c r="I16" s="37">
        <v>2.3875289999999998</v>
      </c>
      <c r="J16" s="37">
        <v>5.2917500000000004</v>
      </c>
      <c r="K16" s="37">
        <v>5.6681780000000002</v>
      </c>
      <c r="L16" s="37">
        <v>6.9586540000000001</v>
      </c>
      <c r="M16" s="37">
        <v>12.404259</v>
      </c>
      <c r="N16" s="37">
        <v>8.7510349999999999</v>
      </c>
      <c r="O16" s="37">
        <v>7.9140379999999997</v>
      </c>
      <c r="P16" s="37">
        <v>12.764029000000001</v>
      </c>
      <c r="Q16" s="37">
        <v>28.563393000000001</v>
      </c>
      <c r="R16" s="37">
        <v>27.945511</v>
      </c>
      <c r="S16" s="37">
        <v>25.680931000000001</v>
      </c>
      <c r="T16" s="37">
        <v>21.850483000000001</v>
      </c>
      <c r="U16" s="37">
        <v>18.361121000000001</v>
      </c>
      <c r="V16" s="37">
        <v>17.185516</v>
      </c>
      <c r="W16" s="37">
        <v>28.523087</v>
      </c>
      <c r="X16" s="37">
        <v>36.956884000000002</v>
      </c>
      <c r="Y16" s="37">
        <v>39.642130999999999</v>
      </c>
      <c r="Z16" s="37">
        <v>41.793608999999996</v>
      </c>
      <c r="AA16" s="37">
        <v>31.712299999999995</v>
      </c>
      <c r="AB16" s="37">
        <v>23.563506000000004</v>
      </c>
      <c r="AC16" s="37">
        <f t="shared" si="0"/>
        <v>409.99830200000002</v>
      </c>
    </row>
    <row r="17" spans="1:29" s="2" customFormat="1" x14ac:dyDescent="0.15">
      <c r="A17" s="50"/>
      <c r="B17" s="19" t="s">
        <v>22</v>
      </c>
      <c r="C17" s="37">
        <v>0.27907500000000002</v>
      </c>
      <c r="D17" s="37">
        <v>1.7007950000000001</v>
      </c>
      <c r="E17" s="37">
        <v>1.604833</v>
      </c>
      <c r="F17" s="37">
        <v>2.162893</v>
      </c>
      <c r="G17" s="37">
        <v>1.7907869999999999</v>
      </c>
      <c r="H17" s="37">
        <v>3.3294199999999998</v>
      </c>
      <c r="I17" s="37">
        <v>6.1041610000000004</v>
      </c>
      <c r="J17" s="37">
        <v>6.1236810000000004</v>
      </c>
      <c r="K17" s="37">
        <v>5.4263130000000004</v>
      </c>
      <c r="L17" s="37">
        <v>11.760923</v>
      </c>
      <c r="M17" s="37">
        <v>18.069168000000001</v>
      </c>
      <c r="N17" s="37">
        <v>17.845282000000001</v>
      </c>
      <c r="O17" s="37">
        <v>29.536853000000001</v>
      </c>
      <c r="P17" s="37">
        <v>45.781356000000002</v>
      </c>
      <c r="Q17" s="37">
        <v>64.930162999999993</v>
      </c>
      <c r="R17" s="37">
        <v>70.440094999999999</v>
      </c>
      <c r="S17" s="37">
        <v>91.207587000000004</v>
      </c>
      <c r="T17" s="37">
        <v>117.80206099999999</v>
      </c>
      <c r="U17" s="37">
        <v>122.537301</v>
      </c>
      <c r="V17" s="37">
        <v>116.226962</v>
      </c>
      <c r="W17" s="37">
        <v>121.00352400000003</v>
      </c>
      <c r="X17" s="37">
        <v>113.389354</v>
      </c>
      <c r="Y17" s="37">
        <v>123.92029700000001</v>
      </c>
      <c r="Z17" s="37">
        <v>132.16162199999997</v>
      </c>
      <c r="AA17" s="37">
        <v>133.21424700000003</v>
      </c>
      <c r="AB17" s="37">
        <v>121.89647399999998</v>
      </c>
      <c r="AC17" s="37">
        <f t="shared" si="0"/>
        <v>1480.2452269999999</v>
      </c>
    </row>
    <row r="18" spans="1:29" s="2" customFormat="1" x14ac:dyDescent="0.15">
      <c r="A18" s="50"/>
      <c r="B18" s="19" t="s">
        <v>23</v>
      </c>
      <c r="C18" s="37">
        <v>0</v>
      </c>
      <c r="D18" s="37">
        <v>4.9480000000000001E-3</v>
      </c>
      <c r="E18" s="37">
        <v>4.5724000000000001E-2</v>
      </c>
      <c r="F18" s="37">
        <v>5.2808000000000001E-2</v>
      </c>
      <c r="G18" s="37">
        <v>0.38040000000000002</v>
      </c>
      <c r="H18" s="37">
        <v>0.42769299999999999</v>
      </c>
      <c r="I18" s="37">
        <v>0.95340800000000003</v>
      </c>
      <c r="J18" s="37">
        <v>4.2622770000000001</v>
      </c>
      <c r="K18" s="37">
        <v>5.6404769999999997</v>
      </c>
      <c r="L18" s="37">
        <v>4.6063210000000003</v>
      </c>
      <c r="M18" s="37">
        <v>5.6670720000000001</v>
      </c>
      <c r="N18" s="37">
        <v>5.7027570000000001</v>
      </c>
      <c r="O18" s="37">
        <v>6.5501659999999999</v>
      </c>
      <c r="P18" s="37">
        <v>5.9373149999999999</v>
      </c>
      <c r="Q18" s="37">
        <v>7.9298539999999997</v>
      </c>
      <c r="R18" s="37">
        <v>13.717893999999999</v>
      </c>
      <c r="S18" s="37">
        <v>9.3501379999999994</v>
      </c>
      <c r="T18" s="37">
        <v>10.520517</v>
      </c>
      <c r="U18" s="37">
        <v>17.315331</v>
      </c>
      <c r="V18" s="37">
        <v>24.326152</v>
      </c>
      <c r="W18" s="37">
        <v>32.498468000000003</v>
      </c>
      <c r="X18" s="37">
        <v>38.746059000000002</v>
      </c>
      <c r="Y18" s="37">
        <v>38.433427000000009</v>
      </c>
      <c r="Z18" s="37">
        <v>48.917593000000004</v>
      </c>
      <c r="AA18" s="37">
        <v>36.541813999999988</v>
      </c>
      <c r="AB18" s="37">
        <v>35.029949999999992</v>
      </c>
      <c r="AC18" s="37">
        <f t="shared" si="0"/>
        <v>353.55856299999999</v>
      </c>
    </row>
    <row r="19" spans="1:29" s="2" customFormat="1" x14ac:dyDescent="0.15">
      <c r="A19" s="5"/>
      <c r="B19" s="19" t="s">
        <v>24</v>
      </c>
      <c r="C19" s="37">
        <v>0.20696400000000001</v>
      </c>
      <c r="D19" s="37">
        <v>0.23184199999999999</v>
      </c>
      <c r="E19" s="37">
        <v>0.11162</v>
      </c>
      <c r="F19" s="37">
        <v>0.29749900000000001</v>
      </c>
      <c r="G19" s="37">
        <v>0.56656899999999999</v>
      </c>
      <c r="H19" s="37">
        <v>17.726870000000002</v>
      </c>
      <c r="I19" s="37">
        <v>1.479023</v>
      </c>
      <c r="J19" s="37">
        <v>0.74937399999999998</v>
      </c>
      <c r="K19" s="37">
        <v>0.73874600000000001</v>
      </c>
      <c r="L19" s="37">
        <v>0.36486099999999999</v>
      </c>
      <c r="M19" s="37">
        <v>0.81122399999999995</v>
      </c>
      <c r="N19" s="37">
        <v>0.37052800000000002</v>
      </c>
      <c r="O19" s="37">
        <v>0.43735299999999999</v>
      </c>
      <c r="P19" s="37">
        <v>0.51893100000000003</v>
      </c>
      <c r="Q19" s="37">
        <v>0.31581199999999998</v>
      </c>
      <c r="R19" s="37">
        <v>0.26838600000000001</v>
      </c>
      <c r="S19" s="37">
        <v>0.24629599999999999</v>
      </c>
      <c r="T19" s="37">
        <v>4.6533999999999999E-2</v>
      </c>
      <c r="U19" s="37">
        <v>0.17963000000000001</v>
      </c>
      <c r="V19" s="37">
        <v>7.0861999999999994E-2</v>
      </c>
      <c r="W19" s="37">
        <v>3.6170000000000001E-2</v>
      </c>
      <c r="X19" s="37">
        <v>0.41171799999999997</v>
      </c>
      <c r="Y19" s="37">
        <v>5.6736000000000002E-2</v>
      </c>
      <c r="Z19" s="37">
        <v>6.3913999999999999E-2</v>
      </c>
      <c r="AA19" s="37">
        <v>0</v>
      </c>
      <c r="AB19" s="37">
        <v>0</v>
      </c>
      <c r="AC19" s="37">
        <f t="shared" si="0"/>
        <v>26.307462000000008</v>
      </c>
    </row>
    <row r="20" spans="1:29" s="2" customFormat="1" x14ac:dyDescent="0.15">
      <c r="A20" s="50"/>
      <c r="B20" s="19" t="s">
        <v>25</v>
      </c>
      <c r="C20" s="21">
        <f>SUM(C9:C12)</f>
        <v>1653.3713959999998</v>
      </c>
      <c r="D20" s="21">
        <f t="shared" ref="D20:AB20" si="2">SUM(D9:D12)</f>
        <v>2197.448699</v>
      </c>
      <c r="E20" s="21">
        <f t="shared" si="2"/>
        <v>3048.4010899999998</v>
      </c>
      <c r="F20" s="21">
        <f t="shared" si="2"/>
        <v>3401.5731850000002</v>
      </c>
      <c r="G20" s="21">
        <f t="shared" si="2"/>
        <v>3259.546812</v>
      </c>
      <c r="H20" s="21">
        <f t="shared" si="2"/>
        <v>3029.606655</v>
      </c>
      <c r="I20" s="21">
        <f t="shared" si="2"/>
        <v>2798.2061229999999</v>
      </c>
      <c r="J20" s="21">
        <f t="shared" si="2"/>
        <v>2485.860686</v>
      </c>
      <c r="K20" s="21">
        <f t="shared" si="2"/>
        <v>2068.7598380000004</v>
      </c>
      <c r="L20" s="21">
        <f t="shared" si="2"/>
        <v>1598.8239100000001</v>
      </c>
      <c r="M20" s="21">
        <f t="shared" si="2"/>
        <v>1389.7616380000004</v>
      </c>
      <c r="N20" s="21">
        <f t="shared" si="2"/>
        <v>1233.9906040000001</v>
      </c>
      <c r="O20" s="21">
        <f t="shared" si="2"/>
        <v>991.61574800000005</v>
      </c>
      <c r="P20" s="21">
        <f t="shared" si="2"/>
        <v>911.78901599999995</v>
      </c>
      <c r="Q20" s="21">
        <f t="shared" si="2"/>
        <v>805.43636099999992</v>
      </c>
      <c r="R20" s="21">
        <f t="shared" si="2"/>
        <v>896.05508599999996</v>
      </c>
      <c r="S20" s="21">
        <f t="shared" si="2"/>
        <v>991.85714000000007</v>
      </c>
      <c r="T20" s="21">
        <f t="shared" si="2"/>
        <v>1337.4169080000001</v>
      </c>
      <c r="U20" s="21">
        <f t="shared" si="2"/>
        <v>1624.377232</v>
      </c>
      <c r="V20" s="21">
        <f t="shared" si="2"/>
        <v>1827.2354520000001</v>
      </c>
      <c r="W20" s="21">
        <f t="shared" si="2"/>
        <v>2001.2514709999998</v>
      </c>
      <c r="X20" s="21">
        <f t="shared" si="2"/>
        <v>1944.079939</v>
      </c>
      <c r="Y20" s="21">
        <f t="shared" si="2"/>
        <v>2001.8874510000005</v>
      </c>
      <c r="Z20" s="21">
        <f t="shared" si="2"/>
        <v>2229.9937069999996</v>
      </c>
      <c r="AA20" s="21">
        <f t="shared" si="2"/>
        <v>2244.4184969999992</v>
      </c>
      <c r="AB20" s="21">
        <f t="shared" si="2"/>
        <v>1792.200053</v>
      </c>
      <c r="AC20" s="37">
        <f t="shared" si="0"/>
        <v>49764.96469700001</v>
      </c>
    </row>
    <row r="21" spans="1:29" s="2" customFormat="1" x14ac:dyDescent="0.15">
      <c r="A21" s="50"/>
      <c r="B21" s="19" t="s">
        <v>26</v>
      </c>
      <c r="C21" s="21">
        <f>C22-C20</f>
        <v>206.83905600000026</v>
      </c>
      <c r="D21" s="21">
        <f t="shared" ref="D21:AB21" si="3">D22-D20</f>
        <v>132.29046000000017</v>
      </c>
      <c r="E21" s="21">
        <f t="shared" si="3"/>
        <v>190.22265400000015</v>
      </c>
      <c r="F21" s="21">
        <f t="shared" si="3"/>
        <v>257.99794399999973</v>
      </c>
      <c r="G21" s="21">
        <f t="shared" si="3"/>
        <v>288.31055699999979</v>
      </c>
      <c r="H21" s="21">
        <f t="shared" si="3"/>
        <v>484.28193099999999</v>
      </c>
      <c r="I21" s="21">
        <f t="shared" si="3"/>
        <v>592.38796899999988</v>
      </c>
      <c r="J21" s="21">
        <f t="shared" si="3"/>
        <v>759.95711299999994</v>
      </c>
      <c r="K21" s="21">
        <f t="shared" si="3"/>
        <v>865.50620699999945</v>
      </c>
      <c r="L21" s="21">
        <f t="shared" si="3"/>
        <v>870.18345700000009</v>
      </c>
      <c r="M21" s="21">
        <f t="shared" si="3"/>
        <v>992.18005699999958</v>
      </c>
      <c r="N21" s="21">
        <f t="shared" si="3"/>
        <v>1181.6940599999998</v>
      </c>
      <c r="O21" s="21">
        <f t="shared" si="3"/>
        <v>1369.236821</v>
      </c>
      <c r="P21" s="21">
        <f t="shared" si="3"/>
        <v>1511.2839030000002</v>
      </c>
      <c r="Q21" s="21">
        <f t="shared" si="3"/>
        <v>1201.6840219999999</v>
      </c>
      <c r="R21" s="21">
        <f t="shared" si="3"/>
        <v>1278.895094</v>
      </c>
      <c r="S21" s="21">
        <f t="shared" si="3"/>
        <v>1605.2258830000001</v>
      </c>
      <c r="T21" s="21">
        <f t="shared" si="3"/>
        <v>1430.607716</v>
      </c>
      <c r="U21" s="21">
        <f t="shared" si="3"/>
        <v>1380.5740600000001</v>
      </c>
      <c r="V21" s="21">
        <f t="shared" si="3"/>
        <v>1516.8841199999999</v>
      </c>
      <c r="W21" s="21">
        <f t="shared" si="3"/>
        <v>1528.9373790000002</v>
      </c>
      <c r="X21" s="21">
        <f t="shared" si="3"/>
        <v>1551.479337</v>
      </c>
      <c r="Y21" s="21">
        <f t="shared" si="3"/>
        <v>1482.458464999997</v>
      </c>
      <c r="Z21" s="21">
        <f t="shared" si="3"/>
        <v>1725.2982969999994</v>
      </c>
      <c r="AA21" s="21">
        <f t="shared" si="3"/>
        <v>1710.4216930000025</v>
      </c>
      <c r="AB21" s="21">
        <f t="shared" si="3"/>
        <v>1255.8961330000016</v>
      </c>
      <c r="AC21" s="37">
        <f t="shared" si="0"/>
        <v>27370.734387999997</v>
      </c>
    </row>
    <row r="22" spans="1:29" s="2" customFormat="1" x14ac:dyDescent="0.15">
      <c r="A22" s="50"/>
      <c r="B22" s="19" t="s">
        <v>7</v>
      </c>
      <c r="C22" s="21">
        <v>1860.210452</v>
      </c>
      <c r="D22" s="21">
        <v>2329.7391590000002</v>
      </c>
      <c r="E22" s="21">
        <v>3238.623744</v>
      </c>
      <c r="F22" s="21">
        <v>3659.5711289999999</v>
      </c>
      <c r="G22" s="21">
        <v>3547.8573689999998</v>
      </c>
      <c r="H22" s="21">
        <v>3513.888586</v>
      </c>
      <c r="I22" s="21">
        <v>3390.5940919999998</v>
      </c>
      <c r="J22" s="21">
        <v>3245.8177989999999</v>
      </c>
      <c r="K22" s="21">
        <v>2934.2660449999998</v>
      </c>
      <c r="L22" s="21">
        <v>2469.0073670000002</v>
      </c>
      <c r="M22" s="21">
        <v>2381.941695</v>
      </c>
      <c r="N22" s="21">
        <v>2415.6846639999999</v>
      </c>
      <c r="O22" s="22">
        <v>2360.8525690000001</v>
      </c>
      <c r="P22" s="22">
        <v>2423.0729190000002</v>
      </c>
      <c r="Q22" s="22">
        <v>2007.1203829999999</v>
      </c>
      <c r="R22" s="22">
        <v>2174.9501799999998</v>
      </c>
      <c r="S22" s="22">
        <v>2597.0830230000001</v>
      </c>
      <c r="T22" s="22">
        <v>2768.0246240000001</v>
      </c>
      <c r="U22" s="22">
        <v>3004.9512920000002</v>
      </c>
      <c r="V22" s="22">
        <v>3344.1195720000001</v>
      </c>
      <c r="W22" s="22">
        <v>3530.18885</v>
      </c>
      <c r="X22" s="22">
        <v>3495.559276</v>
      </c>
      <c r="Y22" s="37">
        <v>3484.3459159999975</v>
      </c>
      <c r="Z22" s="37">
        <v>3955.292003999999</v>
      </c>
      <c r="AA22" s="37">
        <v>3954.8401900000017</v>
      </c>
      <c r="AB22" s="37">
        <v>3048.0961860000016</v>
      </c>
      <c r="AC22" s="37">
        <f t="shared" si="0"/>
        <v>77135.699085</v>
      </c>
    </row>
    <row r="23" spans="1:29" s="2" customFormat="1" x14ac:dyDescent="0.1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9" s="2" customFormat="1" x14ac:dyDescent="0.15">
      <c r="A26" s="50"/>
      <c r="B26" s="19" t="s">
        <v>14</v>
      </c>
      <c r="C26" s="23">
        <f>C9/C$22*100</f>
        <v>87.499254036015913</v>
      </c>
      <c r="D26" s="23">
        <f t="shared" ref="D26:U36" si="4">D9/D$22*100</f>
        <v>93.126683114656771</v>
      </c>
      <c r="E26" s="23">
        <f t="shared" si="4"/>
        <v>92.792536075471943</v>
      </c>
      <c r="F26" s="23">
        <f t="shared" si="4"/>
        <v>91.302267430255483</v>
      </c>
      <c r="G26" s="23">
        <f t="shared" si="4"/>
        <v>89.893359069813272</v>
      </c>
      <c r="H26" s="23">
        <f t="shared" si="4"/>
        <v>82.596979015315881</v>
      </c>
      <c r="I26" s="23">
        <f t="shared" si="4"/>
        <v>78.695297567338528</v>
      </c>
      <c r="J26" s="23">
        <f t="shared" si="4"/>
        <v>70.715988146566929</v>
      </c>
      <c r="K26" s="23">
        <f t="shared" si="4"/>
        <v>63.92496785341767</v>
      </c>
      <c r="L26" s="23">
        <f t="shared" si="4"/>
        <v>54.173575942999605</v>
      </c>
      <c r="M26" s="23">
        <f t="shared" si="4"/>
        <v>45.32646278732696</v>
      </c>
      <c r="N26" s="23">
        <f t="shared" si="4"/>
        <v>36.524079618034122</v>
      </c>
      <c r="O26" s="23">
        <f t="shared" si="4"/>
        <v>26.352941906216927</v>
      </c>
      <c r="P26" s="23">
        <f t="shared" si="4"/>
        <v>21.901911611435082</v>
      </c>
      <c r="Q26" s="23">
        <f t="shared" si="4"/>
        <v>20.243461052031975</v>
      </c>
      <c r="R26" s="23">
        <f t="shared" si="4"/>
        <v>18.759070426155695</v>
      </c>
      <c r="S26" s="23">
        <f t="shared" si="4"/>
        <v>16.457385236236245</v>
      </c>
      <c r="T26" s="23">
        <f t="shared" si="4"/>
        <v>14.968743283838648</v>
      </c>
      <c r="U26" s="23">
        <f t="shared" si="4"/>
        <v>13.989035167362706</v>
      </c>
      <c r="V26" s="23">
        <f t="shared" ref="V26:AC26" si="5">V9/V$22*100</f>
        <v>13.21553522488699</v>
      </c>
      <c r="W26" s="23">
        <f t="shared" si="5"/>
        <v>11.16406593941851</v>
      </c>
      <c r="X26" s="23">
        <f t="shared" si="5"/>
        <v>9.2564455485434607</v>
      </c>
      <c r="Y26" s="23">
        <f t="shared" si="5"/>
        <v>9.7482310651271238</v>
      </c>
      <c r="Z26" s="23">
        <f t="shared" si="5"/>
        <v>9.3595695242125601</v>
      </c>
      <c r="AA26" s="23">
        <f t="shared" si="5"/>
        <v>8.6703843524964288</v>
      </c>
      <c r="AB26" s="23">
        <f t="shared" si="5"/>
        <v>9.7011307044101223</v>
      </c>
      <c r="AC26" s="23">
        <f t="shared" si="5"/>
        <v>41.629945689108929</v>
      </c>
    </row>
    <row r="27" spans="1:29" s="2" customFormat="1" x14ac:dyDescent="0.15">
      <c r="A27" s="50"/>
      <c r="B27" s="19" t="s">
        <v>15</v>
      </c>
      <c r="C27" s="23">
        <f t="shared" ref="C27:R39" si="6">C10/C$22*100</f>
        <v>0.34796853189598143</v>
      </c>
      <c r="D27" s="23">
        <f t="shared" si="6"/>
        <v>0.32106444067372092</v>
      </c>
      <c r="E27" s="23">
        <f t="shared" si="6"/>
        <v>0.35856937754853929</v>
      </c>
      <c r="F27" s="23">
        <f t="shared" si="6"/>
        <v>0.42607673004188246</v>
      </c>
      <c r="G27" s="23">
        <f t="shared" si="6"/>
        <v>0.34225197737930824</v>
      </c>
      <c r="H27" s="23">
        <f t="shared" si="6"/>
        <v>0.69632301654313178</v>
      </c>
      <c r="I27" s="23">
        <f t="shared" si="6"/>
        <v>0.62178132881616544</v>
      </c>
      <c r="J27" s="23">
        <f t="shared" si="6"/>
        <v>1.7303269769887659</v>
      </c>
      <c r="K27" s="23">
        <f t="shared" si="6"/>
        <v>1.7171735700605157</v>
      </c>
      <c r="L27" s="23">
        <f t="shared" si="6"/>
        <v>2.5221676464928908</v>
      </c>
      <c r="M27" s="23">
        <f t="shared" si="6"/>
        <v>3.0654945565323755</v>
      </c>
      <c r="N27" s="23">
        <f t="shared" si="6"/>
        <v>3.1163235467723283</v>
      </c>
      <c r="O27" s="23">
        <f t="shared" si="6"/>
        <v>3.5265958193766398</v>
      </c>
      <c r="P27" s="23">
        <f t="shared" si="6"/>
        <v>4.2118803441589696</v>
      </c>
      <c r="Q27" s="23">
        <f t="shared" si="6"/>
        <v>6.6692434661005588</v>
      </c>
      <c r="R27" s="23">
        <f t="shared" si="6"/>
        <v>9.4713662820543334</v>
      </c>
      <c r="S27" s="23">
        <f t="shared" si="4"/>
        <v>9.7016620480984894</v>
      </c>
      <c r="T27" s="23">
        <f t="shared" si="4"/>
        <v>21.414198842762897</v>
      </c>
      <c r="U27" s="23">
        <f t="shared" ref="U27:AC39" si="7">U10/U$22*100</f>
        <v>28.524061347747125</v>
      </c>
      <c r="V27" s="23">
        <f t="shared" si="7"/>
        <v>32.543233265703336</v>
      </c>
      <c r="W27" s="23">
        <f t="shared" si="7"/>
        <v>35.878562247455967</v>
      </c>
      <c r="X27" s="23">
        <f t="shared" si="7"/>
        <v>36.668926165851126</v>
      </c>
      <c r="Y27" s="23">
        <f t="shared" si="7"/>
        <v>37.796909054078014</v>
      </c>
      <c r="Z27" s="23">
        <f t="shared" si="7"/>
        <v>37.567322930830578</v>
      </c>
      <c r="AA27" s="23">
        <f t="shared" si="7"/>
        <v>39.055307238596626</v>
      </c>
      <c r="AB27" s="23">
        <f t="shared" si="7"/>
        <v>38.817725977102711</v>
      </c>
      <c r="AC27" s="23">
        <f t="shared" si="7"/>
        <v>15.311052271640923</v>
      </c>
    </row>
    <row r="28" spans="1:29" s="2" customFormat="1" x14ac:dyDescent="0.15">
      <c r="A28" s="50"/>
      <c r="B28" s="19" t="s">
        <v>16</v>
      </c>
      <c r="C28" s="23">
        <f t="shared" si="6"/>
        <v>0.32656380322284101</v>
      </c>
      <c r="D28" s="23">
        <f t="shared" si="4"/>
        <v>0.35266613295570221</v>
      </c>
      <c r="E28" s="23">
        <f t="shared" si="4"/>
        <v>0.40493163258917908</v>
      </c>
      <c r="F28" s="23">
        <f t="shared" si="4"/>
        <v>0.45704213445826442</v>
      </c>
      <c r="G28" s="23">
        <f t="shared" si="4"/>
        <v>0.47527581427978199</v>
      </c>
      <c r="H28" s="23">
        <f t="shared" si="4"/>
        <v>0.75832765746090736</v>
      </c>
      <c r="I28" s="23">
        <f t="shared" si="4"/>
        <v>0.67073434280024102</v>
      </c>
      <c r="J28" s="23">
        <f t="shared" si="4"/>
        <v>0.63787348157307955</v>
      </c>
      <c r="K28" s="23">
        <f t="shared" si="4"/>
        <v>0.60540757816662116</v>
      </c>
      <c r="L28" s="23">
        <f t="shared" si="4"/>
        <v>1.1537631430647735</v>
      </c>
      <c r="M28" s="23">
        <f t="shared" si="4"/>
        <v>0.89744749188749562</v>
      </c>
      <c r="N28" s="23">
        <f t="shared" si="4"/>
        <v>0.83242810204800766</v>
      </c>
      <c r="O28" s="23">
        <f t="shared" si="4"/>
        <v>0.88249924089181864</v>
      </c>
      <c r="P28" s="23">
        <f t="shared" si="4"/>
        <v>0.47559592241887427</v>
      </c>
      <c r="Q28" s="23">
        <f t="shared" si="4"/>
        <v>0.4543833582302873</v>
      </c>
      <c r="R28" s="23">
        <f t="shared" si="4"/>
        <v>0.61792270570537822</v>
      </c>
      <c r="S28" s="23">
        <f t="shared" si="4"/>
        <v>0.61209926133347181</v>
      </c>
      <c r="T28" s="23">
        <f t="shared" si="4"/>
        <v>0.58555422012748715</v>
      </c>
      <c r="U28" s="23">
        <f t="shared" si="7"/>
        <v>0.62826605709920424</v>
      </c>
      <c r="V28" s="23">
        <f t="shared" si="7"/>
        <v>0.51666394182390785</v>
      </c>
      <c r="W28" s="23">
        <f t="shared" si="7"/>
        <v>0.40594598784708069</v>
      </c>
      <c r="X28" s="23">
        <f t="shared" si="7"/>
        <v>0.31329699013234547</v>
      </c>
      <c r="Y28" s="23">
        <f t="shared" si="7"/>
        <v>0.28116904108208551</v>
      </c>
      <c r="Z28" s="23">
        <f t="shared" si="7"/>
        <v>0.31881206209927165</v>
      </c>
      <c r="AA28" s="23">
        <f t="shared" si="7"/>
        <v>0.13215085184010933</v>
      </c>
      <c r="AB28" s="23">
        <f t="shared" si="7"/>
        <v>0.11596947026264212</v>
      </c>
      <c r="AC28" s="23">
        <f t="shared" si="7"/>
        <v>0.51656040293473415</v>
      </c>
    </row>
    <row r="29" spans="1:29" s="2" customFormat="1" x14ac:dyDescent="0.15">
      <c r="A29" s="5"/>
      <c r="B29" s="19" t="s">
        <v>17</v>
      </c>
      <c r="C29" s="23">
        <f t="shared" si="6"/>
        <v>0.70709236075187887</v>
      </c>
      <c r="D29" s="23">
        <f t="shared" si="4"/>
        <v>0.52124848196364104</v>
      </c>
      <c r="E29" s="23">
        <f t="shared" si="4"/>
        <v>0.57039843032781778</v>
      </c>
      <c r="F29" s="23">
        <f t="shared" si="4"/>
        <v>0.76466345409295622</v>
      </c>
      <c r="G29" s="23">
        <f t="shared" si="4"/>
        <v>1.1627842866644849</v>
      </c>
      <c r="H29" s="23">
        <f t="shared" si="4"/>
        <v>2.1664327464251598</v>
      </c>
      <c r="I29" s="23">
        <f t="shared" si="4"/>
        <v>2.5406772578072441</v>
      </c>
      <c r="J29" s="23">
        <f t="shared" si="4"/>
        <v>3.5023864874677777</v>
      </c>
      <c r="K29" s="23">
        <f t="shared" si="4"/>
        <v>4.2559365812379841</v>
      </c>
      <c r="L29" s="23">
        <f t="shared" si="4"/>
        <v>6.9062299804794396</v>
      </c>
      <c r="M29" s="23">
        <f t="shared" si="4"/>
        <v>9.0563406087066305</v>
      </c>
      <c r="N29" s="23">
        <f t="shared" si="4"/>
        <v>10.60960603920943</v>
      </c>
      <c r="O29" s="23">
        <f t="shared" si="4"/>
        <v>11.240405753604685</v>
      </c>
      <c r="P29" s="23">
        <f t="shared" si="4"/>
        <v>11.040062265662257</v>
      </c>
      <c r="Q29" s="23">
        <f t="shared" si="4"/>
        <v>12.761863422319694</v>
      </c>
      <c r="R29" s="23">
        <f t="shared" si="4"/>
        <v>12.35051926568727</v>
      </c>
      <c r="S29" s="23">
        <f t="shared" si="4"/>
        <v>11.420052242203578</v>
      </c>
      <c r="T29" s="23">
        <f t="shared" si="4"/>
        <v>11.348158657131947</v>
      </c>
      <c r="U29" s="23">
        <f t="shared" si="7"/>
        <v>10.9153283407031</v>
      </c>
      <c r="V29" s="23">
        <f t="shared" si="7"/>
        <v>8.3648222791478588</v>
      </c>
      <c r="W29" s="23">
        <f t="shared" si="7"/>
        <v>9.2410692419472085</v>
      </c>
      <c r="X29" s="23">
        <f t="shared" si="7"/>
        <v>9.3770364087512057</v>
      </c>
      <c r="Y29" s="23">
        <f t="shared" si="7"/>
        <v>9.6274425412129556</v>
      </c>
      <c r="Z29" s="23">
        <f t="shared" si="7"/>
        <v>9.1342973827122727</v>
      </c>
      <c r="AA29" s="23">
        <f t="shared" si="7"/>
        <v>8.8933381148834663</v>
      </c>
      <c r="AB29" s="23">
        <f t="shared" si="7"/>
        <v>10.162532712148478</v>
      </c>
      <c r="AC29" s="23">
        <f t="shared" si="7"/>
        <v>7.0585674863725769</v>
      </c>
    </row>
    <row r="30" spans="1:29" s="2" customFormat="1" x14ac:dyDescent="0.15">
      <c r="A30" s="50"/>
      <c r="B30" s="19" t="s">
        <v>18</v>
      </c>
      <c r="C30" s="23">
        <f t="shared" si="6"/>
        <v>0.11326567903834142</v>
      </c>
      <c r="D30" s="23">
        <f t="shared" si="4"/>
        <v>0.15950850058231775</v>
      </c>
      <c r="E30" s="23">
        <f t="shared" si="4"/>
        <v>0.11691697768272769</v>
      </c>
      <c r="F30" s="23">
        <f t="shared" si="4"/>
        <v>0.18960765497939858</v>
      </c>
      <c r="G30" s="23">
        <f t="shared" si="4"/>
        <v>0.22421290296239077</v>
      </c>
      <c r="H30" s="23">
        <f t="shared" si="4"/>
        <v>0.82118144311590868</v>
      </c>
      <c r="I30" s="23">
        <f t="shared" si="4"/>
        <v>0.53638965640007374</v>
      </c>
      <c r="J30" s="23">
        <f t="shared" si="4"/>
        <v>0.85545513394357975</v>
      </c>
      <c r="K30" s="23">
        <f t="shared" si="4"/>
        <v>1.0029034705338045</v>
      </c>
      <c r="L30" s="23">
        <f t="shared" si="4"/>
        <v>1.3983742803469732</v>
      </c>
      <c r="M30" s="23">
        <f t="shared" si="4"/>
        <v>2.1420813996876613</v>
      </c>
      <c r="N30" s="23">
        <f t="shared" si="4"/>
        <v>1.9066662419313187</v>
      </c>
      <c r="O30" s="23">
        <f t="shared" si="4"/>
        <v>2.6170417336212743</v>
      </c>
      <c r="P30" s="23">
        <f t="shared" si="4"/>
        <v>3.6774170228758183</v>
      </c>
      <c r="Q30" s="23">
        <f t="shared" si="4"/>
        <v>6.5102703906923551</v>
      </c>
      <c r="R30" s="23">
        <f t="shared" si="4"/>
        <v>6.5197488799490566</v>
      </c>
      <c r="S30" s="23">
        <f t="shared" si="4"/>
        <v>6.0022016477522522</v>
      </c>
      <c r="T30" s="23">
        <f t="shared" si="4"/>
        <v>6.4674350960542624</v>
      </c>
      <c r="U30" s="23">
        <f t="shared" si="7"/>
        <v>6.3611726256227117</v>
      </c>
      <c r="V30" s="23">
        <f t="shared" si="7"/>
        <v>5.8269501375353334</v>
      </c>
      <c r="W30" s="23">
        <f t="shared" si="7"/>
        <v>6.514690651747995</v>
      </c>
      <c r="X30" s="23">
        <f t="shared" si="7"/>
        <v>6.8372173414689943</v>
      </c>
      <c r="Y30" s="23">
        <f t="shared" si="7"/>
        <v>7.2504150015626694</v>
      </c>
      <c r="Z30" s="23">
        <f t="shared" si="7"/>
        <v>7.0972138015628543</v>
      </c>
      <c r="AA30" s="23">
        <f t="shared" si="7"/>
        <v>6.9173129850286026</v>
      </c>
      <c r="AB30" s="23">
        <f t="shared" si="7"/>
        <v>8.0751323442651977</v>
      </c>
      <c r="AC30" s="23">
        <f t="shared" si="7"/>
        <v>3.7941618066817053</v>
      </c>
    </row>
    <row r="31" spans="1:29" s="2" customFormat="1" x14ac:dyDescent="0.15">
      <c r="A31" s="50"/>
      <c r="B31" s="19" t="s">
        <v>19</v>
      </c>
      <c r="C31" s="23">
        <f t="shared" si="6"/>
        <v>1.6621452678516613E-2</v>
      </c>
      <c r="D31" s="23">
        <f t="shared" si="4"/>
        <v>2.7235881645752941E-2</v>
      </c>
      <c r="E31" s="23">
        <f t="shared" si="4"/>
        <v>4.1139789778556014E-2</v>
      </c>
      <c r="F31" s="23">
        <f t="shared" si="4"/>
        <v>6.178172032463862E-2</v>
      </c>
      <c r="G31" s="23">
        <f t="shared" si="4"/>
        <v>5.697864343880843E-2</v>
      </c>
      <c r="H31" s="23">
        <f t="shared" si="4"/>
        <v>6.5174291783877292E-2</v>
      </c>
      <c r="I31" s="23">
        <f t="shared" si="4"/>
        <v>4.4335652077812919E-2</v>
      </c>
      <c r="J31" s="23">
        <f t="shared" si="4"/>
        <v>6.4924285049186778E-2</v>
      </c>
      <c r="K31" s="23">
        <f t="shared" si="4"/>
        <v>3.1722413227870755E-2</v>
      </c>
      <c r="L31" s="23">
        <f t="shared" si="4"/>
        <v>4.8895115346166564E-2</v>
      </c>
      <c r="M31" s="23">
        <f t="shared" si="4"/>
        <v>9.4835192848832517E-2</v>
      </c>
      <c r="N31" s="23">
        <f t="shared" si="4"/>
        <v>0.11274228133279238</v>
      </c>
      <c r="O31" s="23">
        <f t="shared" si="4"/>
        <v>0.10935083511349919</v>
      </c>
      <c r="P31" s="23">
        <f t="shared" si="4"/>
        <v>9.3080566511832649E-2</v>
      </c>
      <c r="Q31" s="23">
        <f t="shared" si="4"/>
        <v>0.10812505410145096</v>
      </c>
      <c r="R31" s="23">
        <f t="shared" si="4"/>
        <v>4.0340326324164358E-2</v>
      </c>
      <c r="S31" s="23">
        <f t="shared" si="4"/>
        <v>2.4143201986500374E-2</v>
      </c>
      <c r="T31" s="23">
        <f t="shared" si="4"/>
        <v>2.1669677169750493E-2</v>
      </c>
      <c r="U31" s="23">
        <f t="shared" si="7"/>
        <v>6.7743860122442198E-3</v>
      </c>
      <c r="V31" s="23">
        <f t="shared" si="7"/>
        <v>1.8235472352900663E-2</v>
      </c>
      <c r="W31" s="23">
        <f t="shared" si="7"/>
        <v>2.3588001531419486E-2</v>
      </c>
      <c r="X31" s="23">
        <f t="shared" si="7"/>
        <v>2.6509892318587591E-2</v>
      </c>
      <c r="Y31" s="23">
        <f t="shared" si="7"/>
        <v>6.0717852102029979E-3</v>
      </c>
      <c r="Z31" s="23">
        <f t="shared" si="7"/>
        <v>3.3726966268253313E-5</v>
      </c>
      <c r="AA31" s="23">
        <f t="shared" si="7"/>
        <v>0</v>
      </c>
      <c r="AB31" s="23">
        <f t="shared" si="7"/>
        <v>0</v>
      </c>
      <c r="AC31" s="23">
        <f t="shared" si="7"/>
        <v>4.0807074251461684E-2</v>
      </c>
    </row>
    <row r="32" spans="1:29" s="2" customFormat="1" x14ac:dyDescent="0.15">
      <c r="A32" s="50"/>
      <c r="B32" s="19" t="s">
        <v>20</v>
      </c>
      <c r="C32" s="23">
        <f t="shared" si="6"/>
        <v>2.3541583670233027E-2</v>
      </c>
      <c r="D32" s="23">
        <f t="shared" si="4"/>
        <v>3.913077549811661E-2</v>
      </c>
      <c r="E32" s="23">
        <f t="shared" si="4"/>
        <v>1.6278735712251975E-2</v>
      </c>
      <c r="F32" s="23">
        <f t="shared" si="4"/>
        <v>3.0769561795829764E-2</v>
      </c>
      <c r="G32" s="23">
        <f t="shared" si="4"/>
        <v>3.7728010480231909E-2</v>
      </c>
      <c r="H32" s="23">
        <f t="shared" si="4"/>
        <v>9.014090579364771E-2</v>
      </c>
      <c r="I32" s="23">
        <f t="shared" si="4"/>
        <v>0.16986501019361772</v>
      </c>
      <c r="J32" s="23">
        <f t="shared" si="4"/>
        <v>0.28443090683784866</v>
      </c>
      <c r="K32" s="23">
        <f t="shared" si="4"/>
        <v>0.37567561464931853</v>
      </c>
      <c r="L32" s="23">
        <f t="shared" si="4"/>
        <v>0.3899535144643414</v>
      </c>
      <c r="M32" s="23">
        <f t="shared" si="4"/>
        <v>0.49591843598841745</v>
      </c>
      <c r="N32" s="23">
        <f t="shared" si="4"/>
        <v>0.44152882033612983</v>
      </c>
      <c r="O32" s="23">
        <f t="shared" si="4"/>
        <v>0.62538742121681379</v>
      </c>
      <c r="P32" s="23">
        <f t="shared" si="4"/>
        <v>0.90172502976168156</v>
      </c>
      <c r="Q32" s="23">
        <f t="shared" si="4"/>
        <v>1.3332305439498893</v>
      </c>
      <c r="R32" s="23">
        <f t="shared" si="4"/>
        <v>1.3127667135805383</v>
      </c>
      <c r="S32" s="23">
        <f t="shared" si="4"/>
        <v>1.1077885745356859</v>
      </c>
      <c r="T32" s="23">
        <f t="shared" si="4"/>
        <v>1.0188052069872049</v>
      </c>
      <c r="U32" s="23">
        <f t="shared" si="7"/>
        <v>1.0833183581599299</v>
      </c>
      <c r="V32" s="23">
        <f t="shared" si="7"/>
        <v>1.0897000306184026</v>
      </c>
      <c r="W32" s="23">
        <f t="shared" si="7"/>
        <v>1.333836092083289</v>
      </c>
      <c r="X32" s="23">
        <f t="shared" si="7"/>
        <v>1.3894286197193928</v>
      </c>
      <c r="Y32" s="23">
        <f t="shared" si="7"/>
        <v>1.445476058181361</v>
      </c>
      <c r="Z32" s="23">
        <f t="shared" si="7"/>
        <v>1.4607634010730302</v>
      </c>
      <c r="AA32" s="23">
        <f t="shared" si="7"/>
        <v>1.8230904293505719</v>
      </c>
      <c r="AB32" s="23">
        <f t="shared" si="7"/>
        <v>2.1537335764377343</v>
      </c>
      <c r="AC32" s="23">
        <f t="shared" si="7"/>
        <v>0.81034704477262209</v>
      </c>
    </row>
    <row r="33" spans="1:29" s="2" customFormat="1" x14ac:dyDescent="0.15">
      <c r="A33" s="5"/>
      <c r="B33" s="19" t="s">
        <v>21</v>
      </c>
      <c r="C33" s="23">
        <f t="shared" si="6"/>
        <v>4.6974469961746028E-2</v>
      </c>
      <c r="D33" s="23">
        <f t="shared" si="4"/>
        <v>9.9743784235374992E-3</v>
      </c>
      <c r="E33" s="23">
        <f t="shared" si="4"/>
        <v>5.0871608752090965E-3</v>
      </c>
      <c r="F33" s="23">
        <f t="shared" si="4"/>
        <v>2.8381659035653633E-2</v>
      </c>
      <c r="G33" s="23">
        <f t="shared" si="4"/>
        <v>5.2339787281905248E-2</v>
      </c>
      <c r="H33" s="23">
        <f t="shared" si="4"/>
        <v>5.446430508995085E-2</v>
      </c>
      <c r="I33" s="23">
        <f t="shared" si="4"/>
        <v>7.0416243738325959E-2</v>
      </c>
      <c r="J33" s="23">
        <f t="shared" si="4"/>
        <v>0.16303287269021474</v>
      </c>
      <c r="K33" s="23">
        <f t="shared" si="4"/>
        <v>0.19317191805625794</v>
      </c>
      <c r="L33" s="23">
        <f t="shared" si="4"/>
        <v>0.28184014729997359</v>
      </c>
      <c r="M33" s="23">
        <f t="shared" si="4"/>
        <v>0.52076249498625948</v>
      </c>
      <c r="N33" s="23">
        <f t="shared" si="4"/>
        <v>0.3622589955722797</v>
      </c>
      <c r="O33" s="23">
        <f t="shared" si="4"/>
        <v>0.33521949247987959</v>
      </c>
      <c r="P33" s="23">
        <f t="shared" si="4"/>
        <v>0.52677032126906453</v>
      </c>
      <c r="Q33" s="23">
        <f t="shared" si="4"/>
        <v>1.4231031303317696</v>
      </c>
      <c r="R33" s="23">
        <f t="shared" si="4"/>
        <v>1.2848805116078568</v>
      </c>
      <c r="S33" s="23">
        <f t="shared" si="4"/>
        <v>0.98883750625480094</v>
      </c>
      <c r="T33" s="23">
        <f t="shared" si="4"/>
        <v>0.78938903977033392</v>
      </c>
      <c r="U33" s="23">
        <f t="shared" si="7"/>
        <v>0.61102890582227776</v>
      </c>
      <c r="V33" s="23">
        <f t="shared" si="7"/>
        <v>0.51390255730963441</v>
      </c>
      <c r="W33" s="23">
        <f t="shared" si="7"/>
        <v>0.80797623617218095</v>
      </c>
      <c r="X33" s="23">
        <f t="shared" si="7"/>
        <v>1.0572523903039086</v>
      </c>
      <c r="Y33" s="23">
        <f t="shared" si="7"/>
        <v>1.1377208794903138</v>
      </c>
      <c r="Z33" s="23">
        <f t="shared" si="7"/>
        <v>1.0566504055259129</v>
      </c>
      <c r="AA33" s="23">
        <f t="shared" si="7"/>
        <v>0.80186046657930776</v>
      </c>
      <c r="AB33" s="23">
        <f t="shared" si="7"/>
        <v>0.77305651010056387</v>
      </c>
      <c r="AC33" s="23">
        <f t="shared" si="7"/>
        <v>0.53152860071729013</v>
      </c>
    </row>
    <row r="34" spans="1:29" s="2" customFormat="1" x14ac:dyDescent="0.15">
      <c r="A34" s="50"/>
      <c r="B34" s="19" t="s">
        <v>22</v>
      </c>
      <c r="C34" s="23">
        <f t="shared" si="6"/>
        <v>1.5002334800342257E-2</v>
      </c>
      <c r="D34" s="23">
        <f t="shared" si="4"/>
        <v>7.3003666244337698E-2</v>
      </c>
      <c r="E34" s="23">
        <f t="shared" si="4"/>
        <v>4.9552931333044656E-2</v>
      </c>
      <c r="F34" s="23">
        <f t="shared" si="4"/>
        <v>5.9102362647369108E-2</v>
      </c>
      <c r="G34" s="23">
        <f t="shared" si="4"/>
        <v>5.047516891877623E-2</v>
      </c>
      <c r="H34" s="23">
        <f t="shared" si="4"/>
        <v>9.4750300657369779E-2</v>
      </c>
      <c r="I34" s="23">
        <f t="shared" si="4"/>
        <v>0.18003219596242959</v>
      </c>
      <c r="J34" s="23">
        <f t="shared" si="4"/>
        <v>0.1886637321998369</v>
      </c>
      <c r="K34" s="23">
        <f t="shared" si="4"/>
        <v>0.18492914128377888</v>
      </c>
      <c r="L34" s="23">
        <f t="shared" si="4"/>
        <v>0.4763421590876119</v>
      </c>
      <c r="M34" s="23">
        <f t="shared" si="4"/>
        <v>0.75858985288890546</v>
      </c>
      <c r="N34" s="23">
        <f t="shared" si="4"/>
        <v>0.7387256402270227</v>
      </c>
      <c r="O34" s="23">
        <f t="shared" si="4"/>
        <v>1.2511095943831467</v>
      </c>
      <c r="P34" s="23">
        <f t="shared" si="4"/>
        <v>1.8893924174140795</v>
      </c>
      <c r="Q34" s="23">
        <f t="shared" si="4"/>
        <v>3.2349909626721178</v>
      </c>
      <c r="R34" s="23">
        <f t="shared" si="4"/>
        <v>3.2386992422971272</v>
      </c>
      <c r="S34" s="23">
        <f t="shared" si="4"/>
        <v>3.5119241931142526</v>
      </c>
      <c r="T34" s="23">
        <f t="shared" si="4"/>
        <v>4.2558169453625494</v>
      </c>
      <c r="U34" s="23">
        <f t="shared" si="7"/>
        <v>4.0778464970872479</v>
      </c>
      <c r="V34" s="23">
        <f t="shared" si="7"/>
        <v>3.475562386379885</v>
      </c>
      <c r="W34" s="23">
        <f t="shared" si="7"/>
        <v>3.4276784937440392</v>
      </c>
      <c r="X34" s="23">
        <f t="shared" si="7"/>
        <v>3.2438115061734116</v>
      </c>
      <c r="Y34" s="23">
        <f t="shared" si="7"/>
        <v>3.5564866401743362</v>
      </c>
      <c r="Z34" s="23">
        <f t="shared" si="7"/>
        <v>3.3413872317478583</v>
      </c>
      <c r="AA34" s="23">
        <f t="shared" si="7"/>
        <v>3.3683850825840822</v>
      </c>
      <c r="AB34" s="23">
        <f t="shared" si="7"/>
        <v>3.999101949599694</v>
      </c>
      <c r="AC34" s="23">
        <f t="shared" si="7"/>
        <v>1.9190144700300666</v>
      </c>
    </row>
    <row r="35" spans="1:29" s="2" customFormat="1" x14ac:dyDescent="0.15">
      <c r="A35" s="50"/>
      <c r="B35" s="19" t="s">
        <v>23</v>
      </c>
      <c r="C35" s="23">
        <f t="shared" si="6"/>
        <v>0</v>
      </c>
      <c r="D35" s="23">
        <f t="shared" si="4"/>
        <v>2.123842912149806E-4</v>
      </c>
      <c r="E35" s="23">
        <f t="shared" si="4"/>
        <v>1.4118342732683926E-3</v>
      </c>
      <c r="F35" s="23">
        <f t="shared" si="4"/>
        <v>1.4430106189637065E-3</v>
      </c>
      <c r="G35" s="23">
        <f t="shared" si="4"/>
        <v>1.0721964285368656E-2</v>
      </c>
      <c r="H35" s="23">
        <f t="shared" si="4"/>
        <v>1.2171501444411476E-2</v>
      </c>
      <c r="I35" s="23">
        <f t="shared" si="4"/>
        <v>2.811920194898989E-2</v>
      </c>
      <c r="J35" s="23">
        <f t="shared" si="4"/>
        <v>0.13131596608143439</v>
      </c>
      <c r="K35" s="23">
        <f t="shared" si="4"/>
        <v>0.19222786596366725</v>
      </c>
      <c r="L35" s="23">
        <f t="shared" si="4"/>
        <v>0.18656570496980621</v>
      </c>
      <c r="M35" s="23">
        <f t="shared" si="4"/>
        <v>0.23791816617072989</v>
      </c>
      <c r="N35" s="23">
        <f t="shared" si="4"/>
        <v>0.23607207865272931</v>
      </c>
      <c r="O35" s="23">
        <f t="shared" si="4"/>
        <v>0.27744917603111879</v>
      </c>
      <c r="P35" s="23">
        <f t="shared" si="4"/>
        <v>0.24503245252934128</v>
      </c>
      <c r="Q35" s="23">
        <f t="shared" si="4"/>
        <v>0.39508611776177649</v>
      </c>
      <c r="R35" s="23">
        <f t="shared" si="4"/>
        <v>0.63072221727855859</v>
      </c>
      <c r="S35" s="23">
        <f t="shared" si="4"/>
        <v>0.36002460904000133</v>
      </c>
      <c r="T35" s="23">
        <f t="shared" si="4"/>
        <v>0.38007310010114992</v>
      </c>
      <c r="U35" s="23">
        <f t="shared" si="7"/>
        <v>0.5762266778199745</v>
      </c>
      <c r="V35" s="23">
        <f t="shared" si="7"/>
        <v>0.72743068769671371</v>
      </c>
      <c r="W35" s="23">
        <f t="shared" si="7"/>
        <v>0.92058723713888579</v>
      </c>
      <c r="X35" s="23">
        <f t="shared" si="7"/>
        <v>1.1084366174541738</v>
      </c>
      <c r="Y35" s="23">
        <f t="shared" si="7"/>
        <v>1.1030313271571293</v>
      </c>
      <c r="Z35" s="23">
        <f t="shared" si="7"/>
        <v>1.2367631252137514</v>
      </c>
      <c r="AA35" s="23">
        <f t="shared" si="7"/>
        <v>0.92397700651464176</v>
      </c>
      <c r="AB35" s="23">
        <f t="shared" si="7"/>
        <v>1.1492403081272047</v>
      </c>
      <c r="AC35" s="23">
        <f t="shared" si="7"/>
        <v>0.45835918672415832</v>
      </c>
    </row>
    <row r="36" spans="1:29" s="2" customFormat="1" x14ac:dyDescent="0.15">
      <c r="A36" s="50"/>
      <c r="B36" s="19" t="s">
        <v>24</v>
      </c>
      <c r="C36" s="23">
        <f t="shared" si="6"/>
        <v>1.1125837927503485E-2</v>
      </c>
      <c r="D36" s="23">
        <f t="shared" si="4"/>
        <v>9.9514144793580294E-3</v>
      </c>
      <c r="E36" s="23">
        <f t="shared" si="4"/>
        <v>3.4465257103975582E-3</v>
      </c>
      <c r="F36" s="23">
        <f t="shared" si="4"/>
        <v>8.1293405569437156E-3</v>
      </c>
      <c r="G36" s="23">
        <f t="shared" si="4"/>
        <v>1.5969328557300301E-2</v>
      </c>
      <c r="H36" s="23">
        <f t="shared" si="4"/>
        <v>0.50448013834665162</v>
      </c>
      <c r="I36" s="23">
        <f t="shared" si="4"/>
        <v>4.3621352478897674E-2</v>
      </c>
      <c r="J36" s="23">
        <f t="shared" si="4"/>
        <v>2.3087371085058244E-2</v>
      </c>
      <c r="K36" s="23">
        <f t="shared" si="4"/>
        <v>2.5176517352910991E-2</v>
      </c>
      <c r="L36" s="23">
        <f t="shared" si="4"/>
        <v>1.4777639179073376E-2</v>
      </c>
      <c r="M36" s="23">
        <f t="shared" si="4"/>
        <v>3.4057256804516364E-2</v>
      </c>
      <c r="N36" s="23">
        <f t="shared" si="4"/>
        <v>1.5338425810364795E-2</v>
      </c>
      <c r="O36" s="23">
        <f t="shared" si="4"/>
        <v>1.8525214396816491E-2</v>
      </c>
      <c r="P36" s="23">
        <f t="shared" si="4"/>
        <v>2.1416235389819072E-2</v>
      </c>
      <c r="Q36" s="23">
        <f t="shared" si="4"/>
        <v>1.573458187535132E-2</v>
      </c>
      <c r="R36" s="23">
        <f t="shared" si="4"/>
        <v>1.2339868860812252E-2</v>
      </c>
      <c r="S36" s="23">
        <f t="shared" si="4"/>
        <v>9.4835628210103613E-3</v>
      </c>
      <c r="T36" s="23">
        <f t="shared" si="4"/>
        <v>1.6811266632720534E-3</v>
      </c>
      <c r="U36" s="23">
        <f t="shared" si="7"/>
        <v>5.9778007210374443E-3</v>
      </c>
      <c r="V36" s="23">
        <f t="shared" si="7"/>
        <v>2.119003177796658E-3</v>
      </c>
      <c r="W36" s="23">
        <f t="shared" si="7"/>
        <v>1.0245910781798543E-3</v>
      </c>
      <c r="X36" s="23">
        <f t="shared" si="7"/>
        <v>1.177831549951951E-2</v>
      </c>
      <c r="Y36" s="23">
        <f t="shared" si="7"/>
        <v>1.6283113493258583E-3</v>
      </c>
      <c r="Z36" s="23">
        <f t="shared" si="7"/>
        <v>1.6159110360338396E-3</v>
      </c>
      <c r="AA36" s="23">
        <f t="shared" si="7"/>
        <v>0</v>
      </c>
      <c r="AB36" s="23">
        <f t="shared" si="7"/>
        <v>0</v>
      </c>
      <c r="AC36" s="23">
        <f t="shared" si="7"/>
        <v>3.4105430186106685E-2</v>
      </c>
    </row>
    <row r="37" spans="1:29" s="2" customFormat="1" x14ac:dyDescent="0.15">
      <c r="A37" s="5"/>
      <c r="B37" s="19" t="s">
        <v>25</v>
      </c>
      <c r="C37" s="23">
        <f t="shared" si="6"/>
        <v>88.880878731886597</v>
      </c>
      <c r="D37" s="23">
        <f t="shared" ref="D37:T39" si="8">D20/D$22*100</f>
        <v>94.321662170249837</v>
      </c>
      <c r="E37" s="23">
        <f t="shared" si="8"/>
        <v>94.126435515937473</v>
      </c>
      <c r="F37" s="23">
        <f t="shared" si="8"/>
        <v>92.950049748848599</v>
      </c>
      <c r="G37" s="23">
        <f t="shared" si="8"/>
        <v>91.87367114813685</v>
      </c>
      <c r="H37" s="23">
        <f t="shared" si="8"/>
        <v>86.218062435745082</v>
      </c>
      <c r="I37" s="23">
        <f t="shared" si="8"/>
        <v>82.528490496762188</v>
      </c>
      <c r="J37" s="23">
        <f t="shared" si="8"/>
        <v>76.586575092596561</v>
      </c>
      <c r="K37" s="23">
        <f t="shared" si="8"/>
        <v>70.503485582882803</v>
      </c>
      <c r="L37" s="23">
        <f t="shared" si="8"/>
        <v>64.755736713036711</v>
      </c>
      <c r="M37" s="23">
        <f t="shared" si="8"/>
        <v>58.345745444453478</v>
      </c>
      <c r="N37" s="23">
        <f t="shared" si="8"/>
        <v>51.082437306063888</v>
      </c>
      <c r="O37" s="23">
        <f t="shared" si="8"/>
        <v>42.002442720090073</v>
      </c>
      <c r="P37" s="23">
        <f t="shared" si="8"/>
        <v>37.629450143675179</v>
      </c>
      <c r="Q37" s="23">
        <f t="shared" si="8"/>
        <v>40.128951298682516</v>
      </c>
      <c r="R37" s="23">
        <f t="shared" si="8"/>
        <v>41.198878679602672</v>
      </c>
      <c r="S37" s="23">
        <f t="shared" si="8"/>
        <v>38.191198787871791</v>
      </c>
      <c r="T37" s="23">
        <f t="shared" si="8"/>
        <v>48.31665500386098</v>
      </c>
      <c r="U37" s="23">
        <f t="shared" si="7"/>
        <v>54.056690912912146</v>
      </c>
      <c r="V37" s="23">
        <f t="shared" si="7"/>
        <v>54.6402547115621</v>
      </c>
      <c r="W37" s="23">
        <f t="shared" si="7"/>
        <v>56.689643416668765</v>
      </c>
      <c r="X37" s="23">
        <f t="shared" si="7"/>
        <v>55.615705113278139</v>
      </c>
      <c r="Y37" s="23">
        <f t="shared" si="7"/>
        <v>57.453751701500181</v>
      </c>
      <c r="Z37" s="23">
        <f t="shared" si="7"/>
        <v>56.380001899854683</v>
      </c>
      <c r="AA37" s="23">
        <f t="shared" si="7"/>
        <v>56.751180557816625</v>
      </c>
      <c r="AB37" s="23">
        <f t="shared" si="7"/>
        <v>58.797358863923954</v>
      </c>
      <c r="AC37" s="23">
        <f t="shared" si="7"/>
        <v>64.516125850057179</v>
      </c>
    </row>
    <row r="38" spans="1:29" s="2" customFormat="1" x14ac:dyDescent="0.15">
      <c r="A38" s="50"/>
      <c r="B38" s="19" t="s">
        <v>26</v>
      </c>
      <c r="C38" s="23">
        <f t="shared" si="6"/>
        <v>11.119121268113391</v>
      </c>
      <c r="D38" s="23">
        <f t="shared" si="8"/>
        <v>5.6783378297501566</v>
      </c>
      <c r="E38" s="23">
        <f t="shared" si="8"/>
        <v>5.8735644840625287</v>
      </c>
      <c r="F38" s="23">
        <f t="shared" si="8"/>
        <v>7.0499502511514027</v>
      </c>
      <c r="G38" s="23">
        <f t="shared" si="8"/>
        <v>8.126328851863148</v>
      </c>
      <c r="H38" s="23">
        <f t="shared" si="8"/>
        <v>13.781937564254918</v>
      </c>
      <c r="I38" s="23">
        <f t="shared" si="8"/>
        <v>17.471509503237815</v>
      </c>
      <c r="J38" s="23">
        <f t="shared" si="8"/>
        <v>23.413424907403435</v>
      </c>
      <c r="K38" s="23">
        <f t="shared" si="8"/>
        <v>29.496514417117194</v>
      </c>
      <c r="L38" s="23">
        <f t="shared" si="8"/>
        <v>35.244263286963289</v>
      </c>
      <c r="M38" s="23">
        <f t="shared" si="8"/>
        <v>41.654254555546522</v>
      </c>
      <c r="N38" s="23">
        <f t="shared" si="8"/>
        <v>48.917562693936112</v>
      </c>
      <c r="O38" s="23">
        <f t="shared" si="8"/>
        <v>57.99755727990992</v>
      </c>
      <c r="P38" s="23">
        <f t="shared" si="8"/>
        <v>62.370549856324821</v>
      </c>
      <c r="Q38" s="23">
        <f t="shared" si="8"/>
        <v>59.871048701317477</v>
      </c>
      <c r="R38" s="23">
        <f t="shared" si="8"/>
        <v>58.801121320397328</v>
      </c>
      <c r="S38" s="23">
        <f t="shared" si="8"/>
        <v>61.808801212128209</v>
      </c>
      <c r="T38" s="23">
        <f t="shared" si="8"/>
        <v>51.683344996139027</v>
      </c>
      <c r="U38" s="23">
        <f t="shared" si="7"/>
        <v>45.943309087087854</v>
      </c>
      <c r="V38" s="23">
        <f t="shared" si="7"/>
        <v>45.359745288437907</v>
      </c>
      <c r="W38" s="23">
        <f t="shared" si="7"/>
        <v>43.310356583331235</v>
      </c>
      <c r="X38" s="23">
        <f t="shared" si="7"/>
        <v>44.384294886721868</v>
      </c>
      <c r="Y38" s="23">
        <f t="shared" si="7"/>
        <v>42.546248298499819</v>
      </c>
      <c r="Z38" s="23">
        <f t="shared" si="7"/>
        <v>43.619998100145317</v>
      </c>
      <c r="AA38" s="23">
        <f t="shared" si="7"/>
        <v>43.248819442183375</v>
      </c>
      <c r="AB38" s="23">
        <f t="shared" si="7"/>
        <v>41.202641136076039</v>
      </c>
      <c r="AC38" s="23">
        <f t="shared" si="7"/>
        <v>35.483874149942821</v>
      </c>
    </row>
    <row r="39" spans="1:29" s="2" customFormat="1" x14ac:dyDescent="0.15">
      <c r="A39" s="50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7"/>
        <v>100</v>
      </c>
      <c r="V39" s="23">
        <f t="shared" si="7"/>
        <v>100</v>
      </c>
      <c r="W39" s="23">
        <f t="shared" si="7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2" customFormat="1" x14ac:dyDescent="0.15">
      <c r="A40" s="50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37"/>
      <c r="Z40" s="37"/>
      <c r="AA40" s="37"/>
      <c r="AB40" s="37"/>
      <c r="AC40" s="37"/>
    </row>
    <row r="41" spans="1:29" s="2" customFormat="1" x14ac:dyDescent="0.15">
      <c r="A41" s="5"/>
      <c r="B41" s="87" t="s">
        <v>9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s="2" customFormat="1" x14ac:dyDescent="0.15">
      <c r="A42" s="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</row>
    <row r="43" spans="1:29" s="2" customFormat="1" x14ac:dyDescent="0.15">
      <c r="A43" s="5"/>
      <c r="B43" s="18" t="s">
        <v>14</v>
      </c>
      <c r="C43" s="23" t="s">
        <v>10</v>
      </c>
      <c r="D43" s="23">
        <f>IF(C9=0,"--",((D9/C9)*100-100))</f>
        <v>33.295351357185723</v>
      </c>
      <c r="E43" s="23">
        <f t="shared" ref="E43:V54" si="9">IF(D9=0,"--",((E9/D9)*100-100))</f>
        <v>38.513500703880823</v>
      </c>
      <c r="F43" s="23">
        <f t="shared" si="9"/>
        <v>11.182955853737141</v>
      </c>
      <c r="G43" s="23">
        <f t="shared" si="9"/>
        <v>-4.5486653414551625</v>
      </c>
      <c r="H43" s="23">
        <f t="shared" si="9"/>
        <v>-8.9964384290738479</v>
      </c>
      <c r="I43" s="23">
        <f t="shared" si="9"/>
        <v>-8.0667883609977196</v>
      </c>
      <c r="J43" s="23">
        <f t="shared" si="9"/>
        <v>-13.976488027899421</v>
      </c>
      <c r="K43" s="23">
        <f t="shared" si="9"/>
        <v>-18.280019458617147</v>
      </c>
      <c r="L43" s="23">
        <f t="shared" si="9"/>
        <v>-28.691732777340476</v>
      </c>
      <c r="M43" s="23">
        <f t="shared" si="9"/>
        <v>-19.281503180404343</v>
      </c>
      <c r="N43" s="23">
        <f t="shared" si="9"/>
        <v>-18.278455180280872</v>
      </c>
      <c r="O43" s="23">
        <f t="shared" si="9"/>
        <v>-29.485497099143288</v>
      </c>
      <c r="P43" s="23">
        <f t="shared" si="9"/>
        <v>-14.699704802719708</v>
      </c>
      <c r="Q43" s="23">
        <f t="shared" si="9"/>
        <v>-23.438632494568878</v>
      </c>
      <c r="R43" s="23">
        <f t="shared" si="9"/>
        <v>0.41588943600203265</v>
      </c>
      <c r="S43" s="23">
        <f t="shared" si="9"/>
        <v>4.7577208961610182</v>
      </c>
      <c r="T43" s="23">
        <f t="shared" si="9"/>
        <v>-3.0587487680913199</v>
      </c>
      <c r="U43" s="23">
        <f t="shared" si="9"/>
        <v>1.4541716495088082</v>
      </c>
      <c r="V43" s="23">
        <f t="shared" si="9"/>
        <v>5.1335563368932497</v>
      </c>
      <c r="W43" s="23">
        <f t="shared" ref="W43" si="10">IF(V9=0,"--",((W9/V9)*100-100))</f>
        <v>-10.82281120677699</v>
      </c>
      <c r="X43" s="23">
        <f t="shared" ref="X43" si="11">IF(W9=0,"--",((X9/W9)*100-100))</f>
        <v>-17.900485300634045</v>
      </c>
      <c r="Y43" s="23">
        <f t="shared" ref="Y43" si="12">IF(X9=0,"--",((Y9/X9)*100-100))</f>
        <v>4.9750661646202872</v>
      </c>
      <c r="Z43" s="23">
        <f t="shared" ref="Z43" si="13">IF(Y9=0,"--",((Z9/Y9)*100-100))</f>
        <v>8.990174296489343</v>
      </c>
      <c r="AA43" s="23">
        <f t="shared" ref="AA43" si="14">IF(Z9=0,"--",((AA9/Z9)*100-100))</f>
        <v>-7.374009991752942</v>
      </c>
      <c r="AB43" s="23">
        <f t="shared" ref="AB43" si="15">IF(AA9=0,"--",((AB9/AA9)*100-100))</f>
        <v>-13.764966852055622</v>
      </c>
      <c r="AC43" s="61">
        <f>IFERROR(((POWER(AB9/C9,1/26)-1)*100),"--")</f>
        <v>-6.3493176868248185</v>
      </c>
    </row>
    <row r="44" spans="1:29" s="2" customFormat="1" x14ac:dyDescent="0.15">
      <c r="A44" s="50"/>
      <c r="B44" s="19" t="s">
        <v>15</v>
      </c>
      <c r="C44" s="23" t="s">
        <v>10</v>
      </c>
      <c r="D44" s="23">
        <f t="shared" ref="D44:S56" si="16">IF(C10=0,"--",((D10/C10)*100-100))</f>
        <v>15.557318791579803</v>
      </c>
      <c r="E44" s="23">
        <f t="shared" si="16"/>
        <v>55.250920993737395</v>
      </c>
      <c r="F44" s="23">
        <f t="shared" si="16"/>
        <v>34.271646944172318</v>
      </c>
      <c r="G44" s="23">
        <f t="shared" si="16"/>
        <v>-22.125708373745184</v>
      </c>
      <c r="H44" s="23">
        <f t="shared" si="16"/>
        <v>101.505368037783</v>
      </c>
      <c r="I44" s="23">
        <f t="shared" si="16"/>
        <v>-13.838204692943023</v>
      </c>
      <c r="J44" s="23">
        <f t="shared" si="16"/>
        <v>166.40283281332614</v>
      </c>
      <c r="K44" s="23">
        <f t="shared" si="16"/>
        <v>-10.285763143276171</v>
      </c>
      <c r="L44" s="23">
        <f t="shared" si="16"/>
        <v>23.589806630716396</v>
      </c>
      <c r="M44" s="23">
        <f t="shared" si="16"/>
        <v>17.256071519846515</v>
      </c>
      <c r="N44" s="23">
        <f t="shared" si="16"/>
        <v>3.0982058153564509</v>
      </c>
      <c r="O44" s="23">
        <f t="shared" si="16"/>
        <v>10.59659898871621</v>
      </c>
      <c r="P44" s="23">
        <f t="shared" si="16"/>
        <v>22.579530395064353</v>
      </c>
      <c r="Q44" s="23">
        <f t="shared" si="16"/>
        <v>31.16183523917806</v>
      </c>
      <c r="R44" s="23">
        <f t="shared" si="16"/>
        <v>53.890550142613819</v>
      </c>
      <c r="S44" s="23">
        <f t="shared" si="16"/>
        <v>22.312270996611815</v>
      </c>
      <c r="T44" s="23">
        <f t="shared" si="9"/>
        <v>135.25551045522596</v>
      </c>
      <c r="U44" s="23">
        <f t="shared" si="9"/>
        <v>44.602905192639639</v>
      </c>
      <c r="V44" s="23">
        <f t="shared" ref="V44:V56" si="17">IF(U10=0,"--",((V10/U10)*100-100))</f>
        <v>26.967830298209435</v>
      </c>
      <c r="W44" s="23">
        <f t="shared" ref="W44:W56" si="18">IF(V10=0,"--",((W10/V10)*100-100))</f>
        <v>16.383248057863554</v>
      </c>
      <c r="X44" s="23">
        <f t="shared" ref="X44:X56" si="19">IF(W10=0,"--",((X10/W10)*100-100))</f>
        <v>1.2003216495421327</v>
      </c>
      <c r="Y44" s="23">
        <f t="shared" ref="Y44:Y56" si="20">IF(X10=0,"--",((Y10/X10)*100-100))</f>
        <v>2.7454708146821218</v>
      </c>
      <c r="Z44" s="23">
        <f t="shared" ref="Z44:Z56" si="21">IF(Y10=0,"--",((Z10/Y10)*100-100))</f>
        <v>12.826534724567622</v>
      </c>
      <c r="AA44" s="23">
        <f t="shared" ref="AA44:AA56" si="22">IF(Z10=0,"--",((AA10/Z10)*100-100))</f>
        <v>3.9489718576246844</v>
      </c>
      <c r="AB44" s="23">
        <f t="shared" ref="AB44:AB56" si="23">IF(AA10=0,"--",((AB10/AA10)*100-100))</f>
        <v>-23.396297689754036</v>
      </c>
      <c r="AC44" s="61">
        <f t="shared" ref="AC44:AC56" si="24">IFERROR(((POWER(AB10/C10,1/26)-1)*100),"--")</f>
        <v>22.179497564192108</v>
      </c>
    </row>
    <row r="45" spans="1:29" s="2" customFormat="1" x14ac:dyDescent="0.15">
      <c r="A45" s="50"/>
      <c r="B45" s="19" t="s">
        <v>16</v>
      </c>
      <c r="C45" s="23" t="s">
        <v>10</v>
      </c>
      <c r="D45" s="23">
        <f t="shared" si="16"/>
        <v>35.251138560874836</v>
      </c>
      <c r="E45" s="23">
        <f t="shared" si="9"/>
        <v>59.614060074723056</v>
      </c>
      <c r="F45" s="23">
        <f t="shared" si="9"/>
        <v>27.539359589428699</v>
      </c>
      <c r="G45" s="23">
        <f t="shared" si="9"/>
        <v>0.81506502954536586</v>
      </c>
      <c r="H45" s="23">
        <f t="shared" si="9"/>
        <v>58.027626201895998</v>
      </c>
      <c r="I45" s="23">
        <f t="shared" si="9"/>
        <v>-14.65433602525242</v>
      </c>
      <c r="J45" s="23">
        <f t="shared" si="9"/>
        <v>-8.9599808353566459</v>
      </c>
      <c r="K45" s="23">
        <f t="shared" si="9"/>
        <v>-14.199729707159577</v>
      </c>
      <c r="L45" s="23">
        <f t="shared" si="9"/>
        <v>60.358396959649781</v>
      </c>
      <c r="M45" s="23">
        <f t="shared" si="9"/>
        <v>-24.958565456468733</v>
      </c>
      <c r="N45" s="23">
        <f t="shared" si="9"/>
        <v>-5.9309408066998515</v>
      </c>
      <c r="O45" s="23">
        <f t="shared" si="9"/>
        <v>3.6087018056439177</v>
      </c>
      <c r="P45" s="23">
        <f t="shared" si="9"/>
        <v>-44.687740616456217</v>
      </c>
      <c r="Q45" s="23">
        <f t="shared" si="9"/>
        <v>-20.86087721350394</v>
      </c>
      <c r="R45" s="23">
        <f t="shared" si="9"/>
        <v>47.362719888473777</v>
      </c>
      <c r="S45" s="23">
        <f t="shared" si="9"/>
        <v>18.283514928482234</v>
      </c>
      <c r="T45" s="23">
        <f t="shared" si="9"/>
        <v>1.9598941316595955</v>
      </c>
      <c r="U45" s="23">
        <f t="shared" si="9"/>
        <v>16.478017260925441</v>
      </c>
      <c r="V45" s="23">
        <f t="shared" si="17"/>
        <v>-8.4814950551904218</v>
      </c>
      <c r="W45" s="23">
        <f t="shared" si="18"/>
        <v>-17.057668021386903</v>
      </c>
      <c r="X45" s="23">
        <f t="shared" si="19"/>
        <v>-23.580058420198313</v>
      </c>
      <c r="Y45" s="23">
        <f t="shared" si="20"/>
        <v>-10.542682716366656</v>
      </c>
      <c r="Z45" s="23">
        <f t="shared" si="21"/>
        <v>28.713628042824155</v>
      </c>
      <c r="AA45" s="23">
        <f t="shared" si="22"/>
        <v>-58.553714892400841</v>
      </c>
      <c r="AB45" s="23">
        <f t="shared" si="23"/>
        <v>-32.364697767373244</v>
      </c>
      <c r="AC45" s="61">
        <f t="shared" si="24"/>
        <v>-2.0610440982173239</v>
      </c>
    </row>
    <row r="46" spans="1:29" s="2" customFormat="1" x14ac:dyDescent="0.15">
      <c r="A46" s="50"/>
      <c r="B46" s="19" t="s">
        <v>17</v>
      </c>
      <c r="C46" s="23" t="s">
        <v>10</v>
      </c>
      <c r="D46" s="23">
        <f t="shared" si="16"/>
        <v>-7.6761562746561367</v>
      </c>
      <c r="E46" s="23">
        <f t="shared" si="9"/>
        <v>52.120139364099856</v>
      </c>
      <c r="F46" s="23">
        <f t="shared" si="9"/>
        <v>51.482236915932475</v>
      </c>
      <c r="G46" s="23">
        <f t="shared" si="9"/>
        <v>47.422842032471948</v>
      </c>
      <c r="H46" s="23">
        <f t="shared" si="9"/>
        <v>84.530387021570391</v>
      </c>
      <c r="I46" s="23">
        <f t="shared" si="9"/>
        <v>13.15978201570023</v>
      </c>
      <c r="J46" s="23">
        <f t="shared" si="9"/>
        <v>31.966258889629898</v>
      </c>
      <c r="K46" s="23">
        <f t="shared" si="9"/>
        <v>9.8516108449493487</v>
      </c>
      <c r="L46" s="23">
        <f t="shared" si="9"/>
        <v>36.54279432669162</v>
      </c>
      <c r="M46" s="23">
        <f t="shared" si="9"/>
        <v>26.508717307271752</v>
      </c>
      <c r="N46" s="23">
        <f t="shared" si="9"/>
        <v>18.810719351037136</v>
      </c>
      <c r="O46" s="23">
        <f t="shared" si="9"/>
        <v>3.5407617169468182</v>
      </c>
      <c r="P46" s="23">
        <f t="shared" si="9"/>
        <v>0.8061784574656059</v>
      </c>
      <c r="Q46" s="23">
        <f t="shared" si="9"/>
        <v>-4.2476354951802051</v>
      </c>
      <c r="R46" s="23">
        <f t="shared" si="9"/>
        <v>4.8689734956665092</v>
      </c>
      <c r="S46" s="23">
        <f t="shared" si="9"/>
        <v>10.412792285671244</v>
      </c>
      <c r="T46" s="23">
        <f t="shared" si="9"/>
        <v>5.9110867370270057</v>
      </c>
      <c r="U46" s="23">
        <f t="shared" si="9"/>
        <v>4.4188468384036099</v>
      </c>
      <c r="V46" s="23">
        <f t="shared" si="17"/>
        <v>-14.716645381117019</v>
      </c>
      <c r="W46" s="23">
        <f t="shared" si="18"/>
        <v>16.622312115999051</v>
      </c>
      <c r="X46" s="23">
        <f t="shared" si="19"/>
        <v>0.4759474436950768</v>
      </c>
      <c r="Y46" s="23">
        <f t="shared" si="20"/>
        <v>2.3410635600174459</v>
      </c>
      <c r="Z46" s="23">
        <f t="shared" si="21"/>
        <v>7.7014371960413257</v>
      </c>
      <c r="AA46" s="23">
        <f t="shared" si="22"/>
        <v>-2.6490834044385991</v>
      </c>
      <c r="AB46" s="23">
        <f t="shared" si="23"/>
        <v>-11.928198245346394</v>
      </c>
      <c r="AC46" s="61">
        <f t="shared" si="24"/>
        <v>12.919497908257661</v>
      </c>
    </row>
    <row r="47" spans="1:29" s="2" customFormat="1" x14ac:dyDescent="0.15">
      <c r="A47" s="5"/>
      <c r="B47" s="19" t="s">
        <v>18</v>
      </c>
      <c r="C47" s="23" t="s">
        <v>10</v>
      </c>
      <c r="D47" s="23">
        <f t="shared" si="16"/>
        <v>76.372438276585456</v>
      </c>
      <c r="E47" s="23">
        <f t="shared" si="9"/>
        <v>1.8936087307985758</v>
      </c>
      <c r="F47" s="23">
        <f t="shared" si="9"/>
        <v>83.251688035999507</v>
      </c>
      <c r="G47" s="23">
        <f t="shared" si="9"/>
        <v>14.641192236094085</v>
      </c>
      <c r="H47" s="23">
        <f t="shared" si="9"/>
        <v>262.74410245747384</v>
      </c>
      <c r="I47" s="23">
        <f t="shared" si="9"/>
        <v>-36.972645086443258</v>
      </c>
      <c r="J47" s="23">
        <f t="shared" si="9"/>
        <v>52.674033403134899</v>
      </c>
      <c r="K47" s="23">
        <f t="shared" si="9"/>
        <v>5.9832535699924989</v>
      </c>
      <c r="L47" s="23">
        <f t="shared" si="9"/>
        <v>17.324089121545242</v>
      </c>
      <c r="M47" s="23">
        <f t="shared" si="9"/>
        <v>47.781912765708739</v>
      </c>
      <c r="N47" s="23">
        <f t="shared" si="9"/>
        <v>-9.7290895325316171</v>
      </c>
      <c r="O47" s="23">
        <f t="shared" si="9"/>
        <v>34.14194397955805</v>
      </c>
      <c r="P47" s="23">
        <f t="shared" si="9"/>
        <v>44.221447655388374</v>
      </c>
      <c r="Q47" s="23">
        <f t="shared" si="9"/>
        <v>46.643589261999466</v>
      </c>
      <c r="R47" s="23">
        <f t="shared" si="9"/>
        <v>8.5194874583990838</v>
      </c>
      <c r="S47" s="23">
        <f t="shared" si="9"/>
        <v>9.9300013420188264</v>
      </c>
      <c r="T47" s="23">
        <f t="shared" si="9"/>
        <v>14.843286749426625</v>
      </c>
      <c r="U47" s="23">
        <f t="shared" si="9"/>
        <v>6.7757399841077017</v>
      </c>
      <c r="V47" s="23">
        <f t="shared" si="17"/>
        <v>1.9409041601586381</v>
      </c>
      <c r="W47" s="23">
        <f t="shared" si="18"/>
        <v>18.023540263587989</v>
      </c>
      <c r="X47" s="23">
        <f t="shared" si="19"/>
        <v>3.9212398362693364</v>
      </c>
      <c r="Y47" s="23">
        <f t="shared" si="20"/>
        <v>5.7031848900948319</v>
      </c>
      <c r="Z47" s="23">
        <f t="shared" si="21"/>
        <v>11.117461208683082</v>
      </c>
      <c r="AA47" s="23">
        <f t="shared" si="22"/>
        <v>-2.5459425062802694</v>
      </c>
      <c r="AB47" s="23">
        <f t="shared" si="23"/>
        <v>-10.027051927736437</v>
      </c>
      <c r="AC47" s="61">
        <f t="shared" si="24"/>
        <v>20.09361538862402</v>
      </c>
    </row>
    <row r="48" spans="1:29" s="2" customFormat="1" x14ac:dyDescent="0.15">
      <c r="A48" s="50"/>
      <c r="B48" s="19" t="s">
        <v>19</v>
      </c>
      <c r="C48" s="23" t="s">
        <v>10</v>
      </c>
      <c r="D48" s="23">
        <f t="shared" si="16"/>
        <v>105.21905340983329</v>
      </c>
      <c r="E48" s="23">
        <f t="shared" si="9"/>
        <v>109.97801505062844</v>
      </c>
      <c r="F48" s="23">
        <f t="shared" si="9"/>
        <v>69.694445132445168</v>
      </c>
      <c r="G48" s="23">
        <f t="shared" si="9"/>
        <v>-10.589593913344245</v>
      </c>
      <c r="H48" s="23">
        <f t="shared" si="9"/>
        <v>13.288558466619932</v>
      </c>
      <c r="I48" s="23">
        <f t="shared" si="9"/>
        <v>-34.36060139239666</v>
      </c>
      <c r="J48" s="23">
        <f t="shared" si="9"/>
        <v>40.185279549134492</v>
      </c>
      <c r="K48" s="23">
        <f t="shared" si="9"/>
        <v>-55.829288709282487</v>
      </c>
      <c r="L48" s="23">
        <f t="shared" si="9"/>
        <v>29.694677810962389</v>
      </c>
      <c r="M48" s="23">
        <f t="shared" si="9"/>
        <v>87.11680682292598</v>
      </c>
      <c r="N48" s="23">
        <f t="shared" si="9"/>
        <v>20.566430226139133</v>
      </c>
      <c r="O48" s="23">
        <f t="shared" si="9"/>
        <v>-5.2096972349529977</v>
      </c>
      <c r="P48" s="23">
        <f t="shared" si="9"/>
        <v>-12.635593574867173</v>
      </c>
      <c r="Q48" s="23">
        <f t="shared" si="9"/>
        <v>-3.7780270549478843</v>
      </c>
      <c r="R48" s="23">
        <f t="shared" si="9"/>
        <v>-59.571375910054371</v>
      </c>
      <c r="S48" s="23">
        <f t="shared" si="9"/>
        <v>-28.535233227944047</v>
      </c>
      <c r="T48" s="23">
        <f t="shared" si="9"/>
        <v>-4.3375081137892266</v>
      </c>
      <c r="U48" s="23">
        <f t="shared" si="9"/>
        <v>-66.062098422532017</v>
      </c>
      <c r="V48" s="23">
        <f t="shared" si="17"/>
        <v>199.56525370025594</v>
      </c>
      <c r="W48" s="23">
        <f t="shared" si="18"/>
        <v>36.549549372269666</v>
      </c>
      <c r="X48" s="23">
        <f t="shared" si="19"/>
        <v>11.284722847696813</v>
      </c>
      <c r="Y48" s="23">
        <f t="shared" si="20"/>
        <v>-77.169625831877397</v>
      </c>
      <c r="Z48" s="23">
        <f t="shared" si="21"/>
        <v>-99.369451980979576</v>
      </c>
      <c r="AA48" s="23">
        <f t="shared" si="22"/>
        <v>-100</v>
      </c>
      <c r="AB48" s="23" t="str">
        <f t="shared" si="23"/>
        <v>--</v>
      </c>
      <c r="AC48" s="61">
        <f>IFERROR(((POWER(AB14/C14,1/26)-1)*100),"--")</f>
        <v>-100</v>
      </c>
    </row>
    <row r="49" spans="1:29" s="2" customFormat="1" x14ac:dyDescent="0.15">
      <c r="A49" s="50"/>
      <c r="B49" s="19" t="s">
        <v>20</v>
      </c>
      <c r="C49" s="23" t="s">
        <v>10</v>
      </c>
      <c r="D49" s="23">
        <f t="shared" si="16"/>
        <v>108.1747247803838</v>
      </c>
      <c r="E49" s="23">
        <f t="shared" si="9"/>
        <v>-42.16970421600513</v>
      </c>
      <c r="F49" s="23">
        <f t="shared" si="9"/>
        <v>113.58479686347107</v>
      </c>
      <c r="G49" s="23">
        <f t="shared" si="9"/>
        <v>18.871721457789022</v>
      </c>
      <c r="H49" s="23">
        <f t="shared" si="9"/>
        <v>136.63547338286008</v>
      </c>
      <c r="I49" s="23">
        <f t="shared" si="9"/>
        <v>81.831794714424944</v>
      </c>
      <c r="J49" s="23">
        <f t="shared" si="9"/>
        <v>60.295449222171698</v>
      </c>
      <c r="K49" s="23">
        <f t="shared" si="9"/>
        <v>19.401991462622476</v>
      </c>
      <c r="L49" s="23">
        <f t="shared" si="9"/>
        <v>-12.658080749160732</v>
      </c>
      <c r="M49" s="23">
        <f t="shared" si="9"/>
        <v>22.689149469655163</v>
      </c>
      <c r="N49" s="23">
        <f t="shared" si="9"/>
        <v>-9.7062024528617599</v>
      </c>
      <c r="O49" s="23">
        <f t="shared" si="9"/>
        <v>38.42633150895972</v>
      </c>
      <c r="P49" s="23">
        <f t="shared" si="9"/>
        <v>47.986670707898526</v>
      </c>
      <c r="Q49" s="23">
        <f t="shared" si="9"/>
        <v>22.472354573603795</v>
      </c>
      <c r="R49" s="23">
        <f t="shared" si="9"/>
        <v>6.6984703998297164</v>
      </c>
      <c r="S49" s="23">
        <f t="shared" si="9"/>
        <v>0.7641035020216691</v>
      </c>
      <c r="T49" s="23">
        <f t="shared" si="9"/>
        <v>-1.9791666992524739</v>
      </c>
      <c r="U49" s="23">
        <f t="shared" si="9"/>
        <v>15.43365167323924</v>
      </c>
      <c r="V49" s="23">
        <f t="shared" si="17"/>
        <v>11.942556534169341</v>
      </c>
      <c r="W49" s="23">
        <f t="shared" si="18"/>
        <v>29.214616488869979</v>
      </c>
      <c r="X49" s="23">
        <f t="shared" si="19"/>
        <v>3.1460277950148026</v>
      </c>
      <c r="Y49" s="23">
        <f t="shared" si="20"/>
        <v>3.7001191373772855</v>
      </c>
      <c r="Z49" s="23">
        <f t="shared" si="21"/>
        <v>14.716599213594833</v>
      </c>
      <c r="AA49" s="23">
        <f t="shared" si="22"/>
        <v>24.789693932190659</v>
      </c>
      <c r="AB49" s="23">
        <f t="shared" si="23"/>
        <v>-8.9492565725754787</v>
      </c>
      <c r="AC49" s="61">
        <f t="shared" si="24"/>
        <v>21.251046551750363</v>
      </c>
    </row>
    <row r="50" spans="1:29" s="2" customFormat="1" x14ac:dyDescent="0.15">
      <c r="A50" s="50"/>
      <c r="B50" s="19" t="s">
        <v>21</v>
      </c>
      <c r="C50" s="23" t="s">
        <v>10</v>
      </c>
      <c r="D50" s="23">
        <f t="shared" si="16"/>
        <v>-73.406887428131981</v>
      </c>
      <c r="E50" s="23">
        <f t="shared" si="9"/>
        <v>-29.100556423398189</v>
      </c>
      <c r="F50" s="23">
        <f t="shared" si="9"/>
        <v>530.42293358583106</v>
      </c>
      <c r="G50" s="23">
        <f t="shared" si="9"/>
        <v>78.784611133522731</v>
      </c>
      <c r="H50" s="23">
        <f t="shared" si="9"/>
        <v>3.0627790543695426</v>
      </c>
      <c r="I50" s="23">
        <f t="shared" si="9"/>
        <v>24.752340220972229</v>
      </c>
      <c r="J50" s="23">
        <f t="shared" si="9"/>
        <v>121.64128687023285</v>
      </c>
      <c r="K50" s="23">
        <f t="shared" si="9"/>
        <v>7.1134879765672991</v>
      </c>
      <c r="L50" s="23">
        <f t="shared" si="9"/>
        <v>22.767033780519938</v>
      </c>
      <c r="M50" s="23">
        <f t="shared" si="9"/>
        <v>78.25658525341251</v>
      </c>
      <c r="N50" s="23">
        <f t="shared" si="9"/>
        <v>-29.451368276009077</v>
      </c>
      <c r="O50" s="23">
        <f t="shared" si="9"/>
        <v>-9.5645486505310515</v>
      </c>
      <c r="P50" s="23">
        <f t="shared" si="9"/>
        <v>61.283392877314981</v>
      </c>
      <c r="Q50" s="23">
        <f t="shared" si="9"/>
        <v>123.78038313764407</v>
      </c>
      <c r="R50" s="23">
        <f t="shared" si="9"/>
        <v>-2.1631953878868728</v>
      </c>
      <c r="S50" s="23">
        <f t="shared" si="9"/>
        <v>-8.1035555227456655</v>
      </c>
      <c r="T50" s="23">
        <f t="shared" si="9"/>
        <v>-14.915534020164614</v>
      </c>
      <c r="U50" s="23">
        <f t="shared" si="9"/>
        <v>-15.969267132447371</v>
      </c>
      <c r="V50" s="23">
        <f t="shared" si="17"/>
        <v>-6.4026864154971861</v>
      </c>
      <c r="W50" s="23">
        <f t="shared" si="18"/>
        <v>65.971664743729548</v>
      </c>
      <c r="X50" s="23">
        <f t="shared" si="19"/>
        <v>29.568317763080842</v>
      </c>
      <c r="Y50" s="23">
        <f t="shared" si="20"/>
        <v>7.2658912477577786</v>
      </c>
      <c r="Z50" s="23">
        <f t="shared" si="21"/>
        <v>5.4272511233061493</v>
      </c>
      <c r="AA50" s="23">
        <f t="shared" si="22"/>
        <v>-24.1216521884961</v>
      </c>
      <c r="AB50" s="23">
        <f t="shared" si="23"/>
        <v>-25.696004389463994</v>
      </c>
      <c r="AC50" s="61">
        <f t="shared" si="24"/>
        <v>13.509283507938674</v>
      </c>
    </row>
    <row r="51" spans="1:29" s="2" customFormat="1" x14ac:dyDescent="0.15">
      <c r="A51" s="5"/>
      <c r="B51" s="19" t="s">
        <v>22</v>
      </c>
      <c r="C51" s="23" t="s">
        <v>10</v>
      </c>
      <c r="D51" s="23">
        <f t="shared" si="16"/>
        <v>509.44011466451661</v>
      </c>
      <c r="E51" s="23">
        <f t="shared" si="9"/>
        <v>-5.6421849782013851</v>
      </c>
      <c r="F51" s="23">
        <f t="shared" si="9"/>
        <v>34.773711657225391</v>
      </c>
      <c r="G51" s="23">
        <f t="shared" si="9"/>
        <v>-17.204087303440346</v>
      </c>
      <c r="H51" s="23">
        <f t="shared" si="9"/>
        <v>85.919375112729767</v>
      </c>
      <c r="I51" s="23">
        <f t="shared" si="9"/>
        <v>83.34007124364004</v>
      </c>
      <c r="J51" s="23">
        <f t="shared" si="9"/>
        <v>0.31978186682822241</v>
      </c>
      <c r="K51" s="23">
        <f t="shared" si="9"/>
        <v>-11.388052382219129</v>
      </c>
      <c r="L51" s="23">
        <f t="shared" si="9"/>
        <v>116.73875060284948</v>
      </c>
      <c r="M51" s="23">
        <f t="shared" si="9"/>
        <v>53.637329315054615</v>
      </c>
      <c r="N51" s="23">
        <f t="shared" si="9"/>
        <v>-1.2390498555329117</v>
      </c>
      <c r="O51" s="23">
        <f t="shared" si="9"/>
        <v>65.516314059929101</v>
      </c>
      <c r="P51" s="23">
        <f t="shared" si="9"/>
        <v>54.997406121769302</v>
      </c>
      <c r="Q51" s="23">
        <f t="shared" si="9"/>
        <v>41.826648821847897</v>
      </c>
      <c r="R51" s="23">
        <f t="shared" si="9"/>
        <v>8.4859358816025292</v>
      </c>
      <c r="S51" s="23">
        <f t="shared" si="9"/>
        <v>29.482487211296359</v>
      </c>
      <c r="T51" s="23">
        <f t="shared" si="9"/>
        <v>29.158181763979769</v>
      </c>
      <c r="U51" s="23">
        <f t="shared" si="9"/>
        <v>4.0196580261868178</v>
      </c>
      <c r="V51" s="23">
        <f t="shared" si="17"/>
        <v>-5.1497290608677559</v>
      </c>
      <c r="W51" s="23">
        <f t="shared" si="18"/>
        <v>4.1096849799791073</v>
      </c>
      <c r="X51" s="23">
        <f t="shared" si="19"/>
        <v>-6.2925192162172294</v>
      </c>
      <c r="Y51" s="23">
        <f t="shared" si="20"/>
        <v>9.2874177588135893</v>
      </c>
      <c r="Z51" s="23">
        <f t="shared" si="21"/>
        <v>6.6505045577803514</v>
      </c>
      <c r="AA51" s="23">
        <f t="shared" si="22"/>
        <v>0.79646797918388756</v>
      </c>
      <c r="AB51" s="23">
        <f t="shared" si="23"/>
        <v>-8.4959178577949359</v>
      </c>
      <c r="AC51" s="61">
        <f t="shared" si="24"/>
        <v>26.342321957419145</v>
      </c>
    </row>
    <row r="52" spans="1:29" s="2" customFormat="1" x14ac:dyDescent="0.15">
      <c r="A52" s="50"/>
      <c r="B52" s="19" t="s">
        <v>23</v>
      </c>
      <c r="C52" s="23" t="s">
        <v>10</v>
      </c>
      <c r="D52" s="23" t="str">
        <f t="shared" si="16"/>
        <v>--</v>
      </c>
      <c r="E52" s="23">
        <f t="shared" si="9"/>
        <v>824.0905416329831</v>
      </c>
      <c r="F52" s="23">
        <f t="shared" si="9"/>
        <v>15.492957746478879</v>
      </c>
      <c r="G52" s="23">
        <f t="shared" si="9"/>
        <v>620.34540221178611</v>
      </c>
      <c r="H52" s="23">
        <f t="shared" si="9"/>
        <v>12.432439537329117</v>
      </c>
      <c r="I52" s="23">
        <f t="shared" si="9"/>
        <v>122.91877585090242</v>
      </c>
      <c r="J52" s="23">
        <f t="shared" si="9"/>
        <v>347.05697875411153</v>
      </c>
      <c r="K52" s="23">
        <f t="shared" si="9"/>
        <v>32.334829481988123</v>
      </c>
      <c r="L52" s="23">
        <f t="shared" si="9"/>
        <v>-18.33454865607996</v>
      </c>
      <c r="M52" s="23">
        <f t="shared" si="9"/>
        <v>23.028160651417906</v>
      </c>
      <c r="N52" s="23">
        <f t="shared" si="9"/>
        <v>0.62969025274426826</v>
      </c>
      <c r="O52" s="23">
        <f t="shared" si="9"/>
        <v>14.859637189520797</v>
      </c>
      <c r="P52" s="23">
        <f t="shared" si="9"/>
        <v>-9.3562666961417449</v>
      </c>
      <c r="Q52" s="23">
        <f t="shared" si="9"/>
        <v>33.559597225345129</v>
      </c>
      <c r="R52" s="23">
        <f t="shared" si="9"/>
        <v>72.99049894235128</v>
      </c>
      <c r="S52" s="23">
        <f t="shared" si="9"/>
        <v>-31.839843637806212</v>
      </c>
      <c r="T52" s="23">
        <f t="shared" si="9"/>
        <v>12.517237713496868</v>
      </c>
      <c r="U52" s="23">
        <f t="shared" si="9"/>
        <v>64.586312630833646</v>
      </c>
      <c r="V52" s="23">
        <f t="shared" si="17"/>
        <v>40.489096050199691</v>
      </c>
      <c r="W52" s="23">
        <f t="shared" si="18"/>
        <v>33.594774874382125</v>
      </c>
      <c r="X52" s="23">
        <f t="shared" si="19"/>
        <v>19.224263125264855</v>
      </c>
      <c r="Y52" s="23">
        <f t="shared" si="20"/>
        <v>-0.80687431978564916</v>
      </c>
      <c r="Z52" s="23">
        <f t="shared" si="21"/>
        <v>27.278769598141722</v>
      </c>
      <c r="AA52" s="23">
        <f t="shared" si="22"/>
        <v>-25.299239478115808</v>
      </c>
      <c r="AB52" s="23">
        <f t="shared" si="23"/>
        <v>-4.1373534439204178</v>
      </c>
      <c r="AC52" s="61">
        <f>IFERROR(((POWER(AB18/D18,1/25)-1)*100),"--")</f>
        <v>42.560888385093243</v>
      </c>
    </row>
    <row r="53" spans="1:29" s="2" customFormat="1" x14ac:dyDescent="0.15">
      <c r="A53" s="50"/>
      <c r="B53" s="19" t="s">
        <v>24</v>
      </c>
      <c r="C53" s="23" t="s">
        <v>10</v>
      </c>
      <c r="D53" s="23">
        <f t="shared" si="16"/>
        <v>12.020448000618458</v>
      </c>
      <c r="E53" s="23">
        <f t="shared" si="9"/>
        <v>-51.855142726512021</v>
      </c>
      <c r="F53" s="23">
        <f t="shared" si="9"/>
        <v>166.52839992832827</v>
      </c>
      <c r="G53" s="23">
        <f t="shared" si="9"/>
        <v>90.44400149244197</v>
      </c>
      <c r="H53" s="23">
        <f t="shared" si="9"/>
        <v>3028.810436151643</v>
      </c>
      <c r="I53" s="23">
        <f t="shared" si="9"/>
        <v>-91.656603788486066</v>
      </c>
      <c r="J53" s="23">
        <f t="shared" si="9"/>
        <v>-49.333174670035561</v>
      </c>
      <c r="K53" s="23">
        <f t="shared" si="9"/>
        <v>-1.4182504330281063</v>
      </c>
      <c r="L53" s="23">
        <f t="shared" si="9"/>
        <v>-50.610764728336946</v>
      </c>
      <c r="M53" s="23">
        <f t="shared" si="9"/>
        <v>122.33782180063093</v>
      </c>
      <c r="N53" s="23">
        <f t="shared" si="9"/>
        <v>-54.324822736999884</v>
      </c>
      <c r="O53" s="23">
        <f t="shared" si="9"/>
        <v>18.035074272389664</v>
      </c>
      <c r="P53" s="23">
        <f t="shared" si="9"/>
        <v>18.652667296211533</v>
      </c>
      <c r="Q53" s="23">
        <f t="shared" si="9"/>
        <v>-39.141812688006695</v>
      </c>
      <c r="R53" s="23">
        <f t="shared" si="9"/>
        <v>-15.017162109102884</v>
      </c>
      <c r="S53" s="23">
        <f t="shared" si="9"/>
        <v>-8.2306826734628515</v>
      </c>
      <c r="T53" s="23">
        <f t="shared" si="9"/>
        <v>-81.10647351154708</v>
      </c>
      <c r="U53" s="23">
        <f t="shared" si="9"/>
        <v>286.0188249452014</v>
      </c>
      <c r="V53" s="23">
        <f t="shared" si="17"/>
        <v>-60.551132884262096</v>
      </c>
      <c r="W53" s="23">
        <f t="shared" si="18"/>
        <v>-48.957127938810643</v>
      </c>
      <c r="X53" s="23">
        <f t="shared" si="19"/>
        <v>1038.2858722698368</v>
      </c>
      <c r="Y53" s="23">
        <f t="shared" si="20"/>
        <v>-86.219694062440794</v>
      </c>
      <c r="Z53" s="23">
        <f t="shared" si="21"/>
        <v>12.651579244218823</v>
      </c>
      <c r="AA53" s="23">
        <f t="shared" si="22"/>
        <v>-100</v>
      </c>
      <c r="AB53" s="23" t="str">
        <f t="shared" si="23"/>
        <v>--</v>
      </c>
      <c r="AC53" s="61">
        <f>IFERROR(((POWER(Z19/C19,1/24)-1)*100),"--")</f>
        <v>-4.7779450590415333</v>
      </c>
    </row>
    <row r="54" spans="1:29" s="2" customFormat="1" x14ac:dyDescent="0.15">
      <c r="A54" s="50"/>
      <c r="B54" s="19" t="s">
        <v>25</v>
      </c>
      <c r="C54" s="23" t="s">
        <v>10</v>
      </c>
      <c r="D54" s="23">
        <f t="shared" si="16"/>
        <v>32.907143810294883</v>
      </c>
      <c r="E54" s="23">
        <f t="shared" si="9"/>
        <v>38.724562324810819</v>
      </c>
      <c r="F54" s="23">
        <f t="shared" si="9"/>
        <v>11.585486442664944</v>
      </c>
      <c r="G54" s="23">
        <f t="shared" si="9"/>
        <v>-4.1753143406203179</v>
      </c>
      <c r="H54" s="23">
        <f t="shared" si="9"/>
        <v>-7.0543597089471604</v>
      </c>
      <c r="I54" s="23">
        <f t="shared" si="9"/>
        <v>-7.6379727915536932</v>
      </c>
      <c r="J54" s="23">
        <f t="shared" si="9"/>
        <v>-11.162345562489492</v>
      </c>
      <c r="K54" s="23">
        <f t="shared" si="9"/>
        <v>-16.778930949310634</v>
      </c>
      <c r="L54" s="23">
        <f t="shared" si="9"/>
        <v>-22.715828070904394</v>
      </c>
      <c r="M54" s="23">
        <f t="shared" si="9"/>
        <v>-13.076003598169834</v>
      </c>
      <c r="N54" s="23">
        <f t="shared" si="9"/>
        <v>-11.208471275993034</v>
      </c>
      <c r="O54" s="23">
        <f t="shared" si="9"/>
        <v>-19.641547935157533</v>
      </c>
      <c r="P54" s="23">
        <f t="shared" si="9"/>
        <v>-8.0501678357774722</v>
      </c>
      <c r="Q54" s="23">
        <f t="shared" si="9"/>
        <v>-11.66417374345734</v>
      </c>
      <c r="R54" s="23">
        <f t="shared" si="9"/>
        <v>11.250885779168357</v>
      </c>
      <c r="S54" s="23">
        <f t="shared" si="9"/>
        <v>10.691536212093993</v>
      </c>
      <c r="T54" s="23">
        <f t="shared" si="9"/>
        <v>34.839671366382476</v>
      </c>
      <c r="U54" s="23">
        <f t="shared" si="9"/>
        <v>21.456310465606876</v>
      </c>
      <c r="V54" s="23">
        <f t="shared" si="17"/>
        <v>12.488368834758461</v>
      </c>
      <c r="W54" s="23">
        <f t="shared" si="18"/>
        <v>9.5234589942708539</v>
      </c>
      <c r="X54" s="23">
        <f t="shared" si="19"/>
        <v>-2.8567890057031207</v>
      </c>
      <c r="Y54" s="23">
        <f t="shared" si="20"/>
        <v>2.9735151749848114</v>
      </c>
      <c r="Z54" s="23">
        <f t="shared" si="21"/>
        <v>11.39455946367282</v>
      </c>
      <c r="AA54" s="23">
        <f t="shared" si="22"/>
        <v>0.64685339490957006</v>
      </c>
      <c r="AB54" s="23">
        <f t="shared" si="23"/>
        <v>-20.148579447391683</v>
      </c>
      <c r="AC54" s="61">
        <f t="shared" si="24"/>
        <v>0.31058698448200861</v>
      </c>
    </row>
    <row r="55" spans="1:29" s="2" customFormat="1" x14ac:dyDescent="0.15">
      <c r="A55" s="5"/>
      <c r="B55" s="19" t="s">
        <v>26</v>
      </c>
      <c r="C55" s="23" t="s">
        <v>10</v>
      </c>
      <c r="D55" s="23">
        <f t="shared" si="16"/>
        <v>-36.041837282413439</v>
      </c>
      <c r="E55" s="23">
        <f t="shared" ref="E55:U56" si="25">IF(D21=0,"--",((E21/D21)*100-100))</f>
        <v>43.791664191053457</v>
      </c>
      <c r="F55" s="23">
        <f t="shared" si="25"/>
        <v>35.629452420530072</v>
      </c>
      <c r="G55" s="23">
        <f t="shared" si="25"/>
        <v>11.74916843523377</v>
      </c>
      <c r="H55" s="23">
        <f t="shared" si="25"/>
        <v>67.972319862016121</v>
      </c>
      <c r="I55" s="23">
        <f t="shared" si="25"/>
        <v>22.322955096996978</v>
      </c>
      <c r="J55" s="23">
        <f t="shared" si="25"/>
        <v>28.28706063745193</v>
      </c>
      <c r="K55" s="23">
        <f t="shared" si="25"/>
        <v>13.888822434115383</v>
      </c>
      <c r="L55" s="23">
        <f t="shared" si="25"/>
        <v>0.5404062919678978</v>
      </c>
      <c r="M55" s="23">
        <f t="shared" si="25"/>
        <v>14.019641377760593</v>
      </c>
      <c r="N55" s="23">
        <f t="shared" si="25"/>
        <v>19.100767210845106</v>
      </c>
      <c r="O55" s="23">
        <f t="shared" si="25"/>
        <v>15.870669689242604</v>
      </c>
      <c r="P55" s="23">
        <f t="shared" si="25"/>
        <v>10.374179237763897</v>
      </c>
      <c r="Q55" s="23">
        <f t="shared" si="25"/>
        <v>-20.485884907886842</v>
      </c>
      <c r="R55" s="23">
        <f t="shared" si="25"/>
        <v>6.4252391299582428</v>
      </c>
      <c r="S55" s="23">
        <f t="shared" si="25"/>
        <v>25.516619035525068</v>
      </c>
      <c r="T55" s="23">
        <f t="shared" si="25"/>
        <v>-10.878105620478593</v>
      </c>
      <c r="U55" s="23">
        <f t="shared" si="25"/>
        <v>-3.4973707635168267</v>
      </c>
      <c r="V55" s="23">
        <f t="shared" si="17"/>
        <v>9.8734333745195642</v>
      </c>
      <c r="W55" s="23">
        <f t="shared" si="18"/>
        <v>0.79460644627225463</v>
      </c>
      <c r="X55" s="23">
        <f t="shared" si="19"/>
        <v>1.4743545621693954</v>
      </c>
      <c r="Y55" s="23">
        <f t="shared" si="20"/>
        <v>-4.4487135828353672</v>
      </c>
      <c r="Z55" s="23">
        <f t="shared" si="21"/>
        <v>16.380886057404837</v>
      </c>
      <c r="AA55" s="23">
        <f t="shared" si="22"/>
        <v>-0.86226271861885095</v>
      </c>
      <c r="AB55" s="23">
        <f t="shared" si="23"/>
        <v>-26.573888875484471</v>
      </c>
      <c r="AC55" s="61">
        <f t="shared" si="24"/>
        <v>7.1834513888632712</v>
      </c>
    </row>
    <row r="56" spans="1:29" s="2" customFormat="1" x14ac:dyDescent="0.15">
      <c r="A56" s="50"/>
      <c r="B56" s="19" t="s">
        <v>7</v>
      </c>
      <c r="C56" s="23" t="s">
        <v>10</v>
      </c>
      <c r="D56" s="23">
        <f t="shared" si="16"/>
        <v>25.240622989468079</v>
      </c>
      <c r="E56" s="23">
        <f t="shared" si="25"/>
        <v>39.012289486953648</v>
      </c>
      <c r="F56" s="23">
        <f t="shared" si="25"/>
        <v>12.997724288900912</v>
      </c>
      <c r="G56" s="23">
        <f t="shared" si="25"/>
        <v>-3.0526462271694328</v>
      </c>
      <c r="H56" s="23">
        <f t="shared" si="25"/>
        <v>-0.95744500037706359</v>
      </c>
      <c r="I56" s="23">
        <f t="shared" si="25"/>
        <v>-3.5087764162822026</v>
      </c>
      <c r="J56" s="23">
        <f t="shared" si="25"/>
        <v>-4.2699388092958372</v>
      </c>
      <c r="K56" s="23">
        <f t="shared" si="25"/>
        <v>-9.598559540094513</v>
      </c>
      <c r="L56" s="23">
        <f t="shared" si="25"/>
        <v>-15.856049549181208</v>
      </c>
      <c r="M56" s="23">
        <f t="shared" si="25"/>
        <v>-3.5263431435520829</v>
      </c>
      <c r="N56" s="23">
        <f t="shared" si="25"/>
        <v>1.4166160771622174</v>
      </c>
      <c r="O56" s="23">
        <f t="shared" si="25"/>
        <v>-2.2698366147345723</v>
      </c>
      <c r="P56" s="23">
        <f t="shared" si="25"/>
        <v>2.6355034116490828</v>
      </c>
      <c r="Q56" s="23">
        <f t="shared" si="25"/>
        <v>-17.166323503448808</v>
      </c>
      <c r="R56" s="23">
        <f t="shared" si="25"/>
        <v>8.3617205236662642</v>
      </c>
      <c r="S56" s="23">
        <f t="shared" si="25"/>
        <v>19.408851148949097</v>
      </c>
      <c r="T56" s="23">
        <f t="shared" si="25"/>
        <v>6.5820614699694318</v>
      </c>
      <c r="U56" s="23">
        <f t="shared" si="25"/>
        <v>8.5594133067220923</v>
      </c>
      <c r="V56" s="23">
        <f t="shared" si="17"/>
        <v>11.286980953833051</v>
      </c>
      <c r="W56" s="23">
        <f t="shared" si="18"/>
        <v>5.5640737118953751</v>
      </c>
      <c r="X56" s="23">
        <f t="shared" si="19"/>
        <v>-0.98095528232151707</v>
      </c>
      <c r="Y56" s="23">
        <f t="shared" si="20"/>
        <v>-0.32078872405317327</v>
      </c>
      <c r="Z56" s="23">
        <f t="shared" si="21"/>
        <v>13.516054357216163</v>
      </c>
      <c r="AA56" s="23">
        <f t="shared" si="22"/>
        <v>-1.1423025140501863E-2</v>
      </c>
      <c r="AB56" s="23">
        <f t="shared" si="23"/>
        <v>-22.927449920549122</v>
      </c>
      <c r="AC56" s="61">
        <f t="shared" si="24"/>
        <v>1.9174889382126858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86" t="s">
        <v>1076</v>
      </c>
      <c r="B58" s="86"/>
      <c r="C58" s="86"/>
      <c r="D58" s="86"/>
      <c r="E58" s="86"/>
    </row>
    <row r="59" spans="1:29" ht="12.75" customHeight="1" x14ac:dyDescent="0.15">
      <c r="A59" s="1" t="s">
        <v>11</v>
      </c>
    </row>
    <row r="60" spans="1:29" ht="12.75" customHeight="1" x14ac:dyDescent="0.15"/>
    <row r="61" spans="1:29" ht="12.75" customHeight="1" x14ac:dyDescent="0.15"/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7">
    <mergeCell ref="A58:E58"/>
    <mergeCell ref="B42:AC42"/>
    <mergeCell ref="A2:AC2"/>
    <mergeCell ref="A4:AC4"/>
    <mergeCell ref="B7:AC7"/>
    <mergeCell ref="B24:AC24"/>
    <mergeCell ref="B41:AC41"/>
  </mergeCells>
  <hyperlinks>
    <hyperlink ref="A59" location="NOTAS!A1" display="NOTAS" xr:uid="{00000000-0004-0000-1000-000000000000}"/>
    <hyperlink ref="A1" location="ÍNDICE!A1" display="INDICE" xr:uid="{00000000-0004-0000-1000-000001000000}"/>
  </hyperlinks>
  <pageMargins left="0.75" right="0.75" top="1" bottom="1" header="0" footer="0"/>
  <pageSetup orientation="portrait" verticalDpi="0"/>
  <headerFooter alignWithMargins="0"/>
  <ignoredErrors>
    <ignoredError sqref="AC5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69"/>
  <sheetViews>
    <sheetView showGridLines="0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66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1062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7"/>
      <c r="AB3" s="77"/>
    </row>
    <row r="4" spans="1:29" s="2" customFormat="1" x14ac:dyDescent="0.15">
      <c r="A4" s="83" t="s">
        <v>1089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 t="s">
        <v>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7"/>
      <c r="AB8" s="77"/>
    </row>
    <row r="9" spans="1:29" s="2" customFormat="1" x14ac:dyDescent="0.15">
      <c r="A9" s="50"/>
      <c r="B9" s="19" t="s">
        <v>14</v>
      </c>
      <c r="C9" s="37">
        <v>459.56668999999988</v>
      </c>
      <c r="D9" s="37">
        <v>630.48074500000007</v>
      </c>
      <c r="E9" s="37">
        <v>891.66347799999971</v>
      </c>
      <c r="F9" s="37">
        <v>1045.4331850000001</v>
      </c>
      <c r="G9" s="37">
        <v>1227.0308500000001</v>
      </c>
      <c r="H9" s="37">
        <v>1245.7114320000001</v>
      </c>
      <c r="I9" s="37">
        <v>1008.260518</v>
      </c>
      <c r="J9" s="37">
        <v>1115.511929</v>
      </c>
      <c r="K9" s="37">
        <v>1067.1306549999999</v>
      </c>
      <c r="L9" s="37">
        <v>1023.6052679999999</v>
      </c>
      <c r="M9" s="37">
        <v>1036.9705360000003</v>
      </c>
      <c r="N9" s="37">
        <v>1109.2545089999999</v>
      </c>
      <c r="O9" s="37">
        <v>1065.5593890000002</v>
      </c>
      <c r="P9" s="37">
        <v>1023.9936730000002</v>
      </c>
      <c r="Q9" s="37">
        <v>864.69861399999991</v>
      </c>
      <c r="R9" s="37">
        <v>965.68153199999983</v>
      </c>
      <c r="S9" s="37">
        <v>1038.9360040000001</v>
      </c>
      <c r="T9" s="37">
        <v>1101.8485450000001</v>
      </c>
      <c r="U9" s="37">
        <v>1321.391517</v>
      </c>
      <c r="V9" s="37">
        <v>1513.3391369999999</v>
      </c>
      <c r="W9" s="37">
        <v>1635.023897</v>
      </c>
      <c r="X9" s="37">
        <v>1646.105914</v>
      </c>
      <c r="Y9" s="37">
        <v>1790.9709269999998</v>
      </c>
      <c r="Z9" s="37">
        <v>1802.2069690000001</v>
      </c>
      <c r="AA9" s="37">
        <v>1788.6471959999999</v>
      </c>
      <c r="AB9" s="37">
        <v>1909.9188329999999</v>
      </c>
      <c r="AC9" s="37">
        <f>SUM(C9:AB9)</f>
        <v>31328.941942000001</v>
      </c>
    </row>
    <row r="10" spans="1:29" s="2" customFormat="1" x14ac:dyDescent="0.15">
      <c r="A10" s="50"/>
      <c r="B10" s="19" t="s">
        <v>1029</v>
      </c>
      <c r="C10" s="37">
        <v>0.40198499999999998</v>
      </c>
      <c r="D10" s="37">
        <v>0.57064799999999993</v>
      </c>
      <c r="E10" s="37">
        <v>0.30932799999999999</v>
      </c>
      <c r="F10" s="37">
        <v>8.0113000000000004E-2</v>
      </c>
      <c r="G10" s="37">
        <v>3.4559999999999999E-3</v>
      </c>
      <c r="H10" s="37">
        <v>2.2161E-2</v>
      </c>
      <c r="I10" s="37">
        <v>2.5999999999999998E-5</v>
      </c>
      <c r="J10" s="37">
        <v>2.4211999999999997E-2</v>
      </c>
      <c r="K10" s="37">
        <v>4.1840000000000002E-3</v>
      </c>
      <c r="L10" s="37">
        <v>3.2611999999999995E-2</v>
      </c>
      <c r="M10" s="37">
        <v>0.79479699999999998</v>
      </c>
      <c r="N10" s="37">
        <v>0.27194399999999996</v>
      </c>
      <c r="O10" s="37">
        <v>9.2876E-2</v>
      </c>
      <c r="P10" s="37">
        <v>0.63331599999999999</v>
      </c>
      <c r="Q10" s="37">
        <v>0.90796199999999994</v>
      </c>
      <c r="R10" s="37">
        <v>1.7774049999999999</v>
      </c>
      <c r="S10" s="37">
        <v>0.50556400000000001</v>
      </c>
      <c r="T10" s="37">
        <v>0.16392599999999996</v>
      </c>
      <c r="U10" s="37">
        <v>0.27300999999999997</v>
      </c>
      <c r="V10" s="37">
        <v>2.9179819999999999</v>
      </c>
      <c r="W10" s="37">
        <v>5.6314079999999986</v>
      </c>
      <c r="X10" s="37">
        <v>0.25453799999999999</v>
      </c>
      <c r="Y10" s="37">
        <v>1.7860000000000001E-2</v>
      </c>
      <c r="Z10" s="37">
        <v>1.8769000000000001E-2</v>
      </c>
      <c r="AA10" s="37">
        <v>0</v>
      </c>
      <c r="AB10" s="37">
        <v>8.4957279999999997</v>
      </c>
      <c r="AC10" s="37">
        <f t="shared" ref="AC10:AC22" si="0">SUM(C10:AB10)</f>
        <v>24.20581</v>
      </c>
    </row>
    <row r="11" spans="1:29" s="2" customFormat="1" x14ac:dyDescent="0.15">
      <c r="A11" s="5"/>
      <c r="B11" s="19" t="s">
        <v>48</v>
      </c>
      <c r="C11" s="37">
        <v>4.1433959999999992</v>
      </c>
      <c r="D11" s="37">
        <v>15.164972000000001</v>
      </c>
      <c r="E11" s="37">
        <v>32.313805000000002</v>
      </c>
      <c r="F11" s="37">
        <v>41.428945000000013</v>
      </c>
      <c r="G11" s="37">
        <v>40.72902400000001</v>
      </c>
      <c r="H11" s="37">
        <v>21.175936000000004</v>
      </c>
      <c r="I11" s="37">
        <v>23.762124000000004</v>
      </c>
      <c r="J11" s="37">
        <v>27.207845000000017</v>
      </c>
      <c r="K11" s="37">
        <v>28.637676000000006</v>
      </c>
      <c r="L11" s="37">
        <v>31.428394999999991</v>
      </c>
      <c r="M11" s="37">
        <v>34.767450999999994</v>
      </c>
      <c r="N11" s="37">
        <v>33.743569000000008</v>
      </c>
      <c r="O11" s="37">
        <v>33.851108999999994</v>
      </c>
      <c r="P11" s="37">
        <v>29.397021000000002</v>
      </c>
      <c r="Q11" s="37">
        <v>23.184339999999995</v>
      </c>
      <c r="R11" s="37">
        <v>23.978846999999995</v>
      </c>
      <c r="S11" s="37">
        <v>19.097291999999992</v>
      </c>
      <c r="T11" s="37">
        <v>19.462664999999998</v>
      </c>
      <c r="U11" s="37">
        <v>19.295570999999999</v>
      </c>
      <c r="V11" s="37">
        <v>21.292994999999994</v>
      </c>
      <c r="W11" s="37">
        <v>21.395053999999998</v>
      </c>
      <c r="X11" s="37">
        <v>21.749945000000007</v>
      </c>
      <c r="Y11" s="37">
        <v>6.3853070000000001</v>
      </c>
      <c r="Z11" s="37">
        <v>7.5145889999999991</v>
      </c>
      <c r="AA11" s="37">
        <v>6.1810100000000006</v>
      </c>
      <c r="AB11" s="37">
        <v>7.2161249999999999</v>
      </c>
      <c r="AC11" s="37">
        <f t="shared" si="0"/>
        <v>594.50500800000009</v>
      </c>
    </row>
    <row r="12" spans="1:29" s="2" customFormat="1" x14ac:dyDescent="0.15">
      <c r="A12" s="50"/>
      <c r="B12" s="19" t="s">
        <v>17</v>
      </c>
      <c r="C12" s="37">
        <v>34.315019000000007</v>
      </c>
      <c r="D12" s="37">
        <v>39.664945999999993</v>
      </c>
      <c r="E12" s="37">
        <v>36.011614000000009</v>
      </c>
      <c r="F12" s="37">
        <v>29.439223999999992</v>
      </c>
      <c r="G12" s="37">
        <v>25.971608000000003</v>
      </c>
      <c r="H12" s="37">
        <v>25.697996999999994</v>
      </c>
      <c r="I12" s="37">
        <v>22.868211000000002</v>
      </c>
      <c r="J12" s="37">
        <v>20.048727000000003</v>
      </c>
      <c r="K12" s="37">
        <v>20.619329000000004</v>
      </c>
      <c r="L12" s="37">
        <v>15.155914000000003</v>
      </c>
      <c r="M12" s="37">
        <v>18.028791000000005</v>
      </c>
      <c r="N12" s="37">
        <v>18.562466999999998</v>
      </c>
      <c r="O12" s="37">
        <v>22.277516999999996</v>
      </c>
      <c r="P12" s="37">
        <v>28.425518000000007</v>
      </c>
      <c r="Q12" s="37">
        <v>22.960462</v>
      </c>
      <c r="R12" s="37">
        <v>32.945128000000011</v>
      </c>
      <c r="S12" s="37">
        <v>46.415983999999995</v>
      </c>
      <c r="T12" s="37">
        <v>159.08441199999999</v>
      </c>
      <c r="U12" s="37">
        <v>332.67757699999999</v>
      </c>
      <c r="V12" s="37">
        <v>310.06948699999998</v>
      </c>
      <c r="W12" s="37">
        <v>269.71091200000001</v>
      </c>
      <c r="X12" s="37">
        <v>218.80562199999997</v>
      </c>
      <c r="Y12" s="37">
        <v>183.38824199999999</v>
      </c>
      <c r="Z12" s="37">
        <v>197.149654</v>
      </c>
      <c r="AA12" s="37">
        <v>192.81707299999997</v>
      </c>
      <c r="AB12" s="37">
        <v>214.57575399999996</v>
      </c>
      <c r="AC12" s="37">
        <f t="shared" si="0"/>
        <v>2537.6871889999998</v>
      </c>
    </row>
    <row r="13" spans="1:29" s="2" customFormat="1" x14ac:dyDescent="0.15">
      <c r="A13" s="50"/>
      <c r="B13" s="19" t="s">
        <v>18</v>
      </c>
      <c r="C13" s="37">
        <f>SUM(C14:C19)</f>
        <v>7.2738309999999977</v>
      </c>
      <c r="D13" s="37">
        <f t="shared" ref="D13:AB13" si="1">SUM(D14:D19)</f>
        <v>7.8460419999999989</v>
      </c>
      <c r="E13" s="37">
        <f t="shared" si="1"/>
        <v>9.9094699999999989</v>
      </c>
      <c r="F13" s="37">
        <f t="shared" si="1"/>
        <v>12.309346</v>
      </c>
      <c r="G13" s="37">
        <f t="shared" si="1"/>
        <v>15.058461999999999</v>
      </c>
      <c r="H13" s="37">
        <f t="shared" si="1"/>
        <v>15.343233</v>
      </c>
      <c r="I13" s="37">
        <f t="shared" si="1"/>
        <v>11.29637</v>
      </c>
      <c r="J13" s="37">
        <f t="shared" si="1"/>
        <v>11.567025000000001</v>
      </c>
      <c r="K13" s="37">
        <f t="shared" si="1"/>
        <v>14.108285999999998</v>
      </c>
      <c r="L13" s="37">
        <f t="shared" si="1"/>
        <v>8.0593000000000021</v>
      </c>
      <c r="M13" s="37">
        <f t="shared" si="1"/>
        <v>9.2189460000000008</v>
      </c>
      <c r="N13" s="37">
        <f t="shared" si="1"/>
        <v>9.7989100000000011</v>
      </c>
      <c r="O13" s="37">
        <f t="shared" si="1"/>
        <v>11.949546</v>
      </c>
      <c r="P13" s="37">
        <f t="shared" si="1"/>
        <v>14.458327000000002</v>
      </c>
      <c r="Q13" s="37">
        <f t="shared" si="1"/>
        <v>13.253753000000001</v>
      </c>
      <c r="R13" s="37">
        <f t="shared" si="1"/>
        <v>18.683680000000003</v>
      </c>
      <c r="S13" s="37">
        <f t="shared" si="1"/>
        <v>25.352739</v>
      </c>
      <c r="T13" s="37">
        <f t="shared" si="1"/>
        <v>86.550164999999993</v>
      </c>
      <c r="U13" s="37">
        <f t="shared" si="1"/>
        <v>160.14437000000001</v>
      </c>
      <c r="V13" s="37">
        <f t="shared" si="1"/>
        <v>164.53974099999999</v>
      </c>
      <c r="W13" s="37">
        <f t="shared" si="1"/>
        <v>161.65797799999999</v>
      </c>
      <c r="X13" s="37">
        <f t="shared" si="1"/>
        <v>152.905609</v>
      </c>
      <c r="Y13" s="37">
        <f t="shared" si="1"/>
        <v>146.52726799999999</v>
      </c>
      <c r="Z13" s="37">
        <f t="shared" si="1"/>
        <v>159.687466</v>
      </c>
      <c r="AA13" s="37">
        <f t="shared" si="1"/>
        <v>168.42650199999997</v>
      </c>
      <c r="AB13" s="37">
        <f t="shared" si="1"/>
        <v>175.88939099999999</v>
      </c>
      <c r="AC13" s="37">
        <f t="shared" si="0"/>
        <v>1591.815756</v>
      </c>
    </row>
    <row r="14" spans="1:29" s="2" customFormat="1" x14ac:dyDescent="0.15">
      <c r="A14" s="50"/>
      <c r="B14" s="19" t="s">
        <v>19</v>
      </c>
      <c r="C14" s="37">
        <v>3.1630369999999983</v>
      </c>
      <c r="D14" s="37">
        <v>4.4004059999999985</v>
      </c>
      <c r="E14" s="37">
        <v>5.7582849999999981</v>
      </c>
      <c r="F14" s="37">
        <v>6.7667279999999996</v>
      </c>
      <c r="G14" s="37">
        <v>8.0433339999999998</v>
      </c>
      <c r="H14" s="37">
        <v>8.2902560000000012</v>
      </c>
      <c r="I14" s="37">
        <v>6.0652910000000002</v>
      </c>
      <c r="J14" s="37">
        <v>5.1993179999999999</v>
      </c>
      <c r="K14" s="37">
        <v>3.6595790000000012</v>
      </c>
      <c r="L14" s="37">
        <v>3.4401600000000006</v>
      </c>
      <c r="M14" s="37">
        <v>3.494435999999999</v>
      </c>
      <c r="N14" s="37">
        <v>3.685311</v>
      </c>
      <c r="O14" s="37">
        <v>3.6748360000000009</v>
      </c>
      <c r="P14" s="37">
        <v>4.0404330000000002</v>
      </c>
      <c r="Q14" s="37">
        <v>4.041652</v>
      </c>
      <c r="R14" s="37">
        <v>4.4284419999999995</v>
      </c>
      <c r="S14" s="37">
        <v>7.7367930000000005</v>
      </c>
      <c r="T14" s="37">
        <v>13.802120000000002</v>
      </c>
      <c r="U14" s="37">
        <v>29.552837000000004</v>
      </c>
      <c r="V14" s="37">
        <v>26.124822999999999</v>
      </c>
      <c r="W14" s="37">
        <v>21.960270999999999</v>
      </c>
      <c r="X14" s="37">
        <v>17.525287000000002</v>
      </c>
      <c r="Y14" s="37">
        <v>20.570059999999998</v>
      </c>
      <c r="Z14" s="37">
        <v>19.136105000000001</v>
      </c>
      <c r="AA14" s="37">
        <v>21.178504</v>
      </c>
      <c r="AB14" s="37">
        <v>18.129588999999996</v>
      </c>
      <c r="AC14" s="37">
        <f t="shared" si="0"/>
        <v>273.86789299999998</v>
      </c>
    </row>
    <row r="15" spans="1:29" s="2" customFormat="1" x14ac:dyDescent="0.15">
      <c r="A15" s="5"/>
      <c r="B15" s="19" t="s">
        <v>20</v>
      </c>
      <c r="C15" s="37">
        <v>0.6539499999999997</v>
      </c>
      <c r="D15" s="37">
        <v>0.3135420000000001</v>
      </c>
      <c r="E15" s="37">
        <v>0.43924099999999999</v>
      </c>
      <c r="F15" s="37">
        <v>0.46851399999999988</v>
      </c>
      <c r="G15" s="37">
        <v>0.74102600000000007</v>
      </c>
      <c r="H15" s="37">
        <v>0.74399099999999996</v>
      </c>
      <c r="I15" s="37">
        <v>0.43958399999999997</v>
      </c>
      <c r="J15" s="37">
        <v>0.94654699999999981</v>
      </c>
      <c r="K15" s="37">
        <v>1.4546399999999999</v>
      </c>
      <c r="L15" s="37">
        <v>1.1357969999999999</v>
      </c>
      <c r="M15" s="37">
        <v>1.7836839999999994</v>
      </c>
      <c r="N15" s="37">
        <v>1.2816000000000003</v>
      </c>
      <c r="O15" s="37">
        <v>1.046171</v>
      </c>
      <c r="P15" s="37">
        <v>1.7082800000000002</v>
      </c>
      <c r="Q15" s="37">
        <v>1.0904079999999998</v>
      </c>
      <c r="R15" s="37">
        <v>1.7352709999999996</v>
      </c>
      <c r="S15" s="37">
        <v>1.7382850000000003</v>
      </c>
      <c r="T15" s="37">
        <v>9.3010589999999986</v>
      </c>
      <c r="U15" s="37">
        <v>16.423704999999998</v>
      </c>
      <c r="V15" s="37">
        <v>16.743289000000001</v>
      </c>
      <c r="W15" s="37">
        <v>20.219275</v>
      </c>
      <c r="X15" s="37">
        <v>19.259753</v>
      </c>
      <c r="Y15" s="37">
        <v>19.326698</v>
      </c>
      <c r="Z15" s="37">
        <v>20.648377</v>
      </c>
      <c r="AA15" s="37">
        <v>21.863788</v>
      </c>
      <c r="AB15" s="37">
        <v>27.143688000000001</v>
      </c>
      <c r="AC15" s="37">
        <f t="shared" si="0"/>
        <v>188.65016299999999</v>
      </c>
    </row>
    <row r="16" spans="1:29" s="2" customFormat="1" x14ac:dyDescent="0.15">
      <c r="A16" s="50"/>
      <c r="B16" s="19" t="s">
        <v>21</v>
      </c>
      <c r="C16" s="37">
        <v>1.7217949999999995</v>
      </c>
      <c r="D16" s="37">
        <v>2.1151770000000001</v>
      </c>
      <c r="E16" s="37">
        <v>2.2889480000000004</v>
      </c>
      <c r="F16" s="37">
        <v>3.2637369999999999</v>
      </c>
      <c r="G16" s="37">
        <v>2.949878</v>
      </c>
      <c r="H16" s="37">
        <v>2.7689169999999992</v>
      </c>
      <c r="I16" s="37">
        <v>2.1466009999999995</v>
      </c>
      <c r="J16" s="37">
        <v>3.1882289999999998</v>
      </c>
      <c r="K16" s="37">
        <v>3.5421429999999989</v>
      </c>
      <c r="L16" s="37">
        <v>1.8089200000000001</v>
      </c>
      <c r="M16" s="37">
        <v>2.2345039999999998</v>
      </c>
      <c r="N16" s="37">
        <v>2.9274840000000006</v>
      </c>
      <c r="O16" s="37">
        <v>4.3735479999999987</v>
      </c>
      <c r="P16" s="37">
        <v>4.4148329999999998</v>
      </c>
      <c r="Q16" s="37">
        <v>5.7016540000000004</v>
      </c>
      <c r="R16" s="37">
        <v>8.7862299999999998</v>
      </c>
      <c r="S16" s="37">
        <v>10.931712999999998</v>
      </c>
      <c r="T16" s="37">
        <v>29.56908</v>
      </c>
      <c r="U16" s="37">
        <v>41.076194999999998</v>
      </c>
      <c r="V16" s="37">
        <v>41.640598999999995</v>
      </c>
      <c r="W16" s="37">
        <v>40.707509999999999</v>
      </c>
      <c r="X16" s="37">
        <v>41.087972000000001</v>
      </c>
      <c r="Y16" s="37">
        <v>44.826343999999999</v>
      </c>
      <c r="Z16" s="37">
        <v>50.060877000000005</v>
      </c>
      <c r="AA16" s="37">
        <v>50.486577999999994</v>
      </c>
      <c r="AB16" s="37">
        <v>53.348028999999997</v>
      </c>
      <c r="AC16" s="37">
        <f t="shared" si="0"/>
        <v>457.96749499999999</v>
      </c>
    </row>
    <row r="17" spans="1:29" s="2" customFormat="1" x14ac:dyDescent="0.15">
      <c r="A17" s="50"/>
      <c r="B17" s="19" t="s">
        <v>22</v>
      </c>
      <c r="C17" s="37">
        <v>0.34105200000000002</v>
      </c>
      <c r="D17" s="37">
        <v>0.34251900000000002</v>
      </c>
      <c r="E17" s="37">
        <v>0.46224400000000004</v>
      </c>
      <c r="F17" s="37">
        <v>0.51659699999999997</v>
      </c>
      <c r="G17" s="37">
        <v>1.3577829999999997</v>
      </c>
      <c r="H17" s="37">
        <v>2.1162150000000004</v>
      </c>
      <c r="I17" s="37">
        <v>0.6824389999999998</v>
      </c>
      <c r="J17" s="37">
        <v>1.2166520000000005</v>
      </c>
      <c r="K17" s="37">
        <v>0.82919100000000012</v>
      </c>
      <c r="L17" s="37">
        <v>0.75483</v>
      </c>
      <c r="M17" s="37">
        <v>0.726271</v>
      </c>
      <c r="N17" s="37">
        <v>0.80066400000000004</v>
      </c>
      <c r="O17" s="37">
        <v>0.89556899999999973</v>
      </c>
      <c r="P17" s="37">
        <v>1.6276310000000005</v>
      </c>
      <c r="Q17" s="37">
        <v>0.87061599999999995</v>
      </c>
      <c r="R17" s="37">
        <v>1.1794849999999999</v>
      </c>
      <c r="S17" s="37">
        <v>1.0989550000000001</v>
      </c>
      <c r="T17" s="37">
        <v>11.22949</v>
      </c>
      <c r="U17" s="37">
        <v>23.525345000000002</v>
      </c>
      <c r="V17" s="37">
        <v>26.756422999999998</v>
      </c>
      <c r="W17" s="37">
        <v>28.081149</v>
      </c>
      <c r="X17" s="37">
        <v>25.524535</v>
      </c>
      <c r="Y17" s="37">
        <v>25.334819</v>
      </c>
      <c r="Z17" s="37">
        <v>28.955842999999998</v>
      </c>
      <c r="AA17" s="37">
        <v>30.098422000000003</v>
      </c>
      <c r="AB17" s="37">
        <v>33.990685999999997</v>
      </c>
      <c r="AC17" s="37">
        <f t="shared" si="0"/>
        <v>249.315425</v>
      </c>
    </row>
    <row r="18" spans="1:29" s="2" customFormat="1" x14ac:dyDescent="0.15">
      <c r="A18" s="50"/>
      <c r="B18" s="19" t="s">
        <v>23</v>
      </c>
      <c r="C18" s="37">
        <v>5.8857000000000007E-2</v>
      </c>
      <c r="D18" s="37">
        <v>6.8763000000000005E-2</v>
      </c>
      <c r="E18" s="37">
        <v>0.16951700000000003</v>
      </c>
      <c r="F18" s="37">
        <v>0.15795399999999998</v>
      </c>
      <c r="G18" s="37">
        <v>0.24287799999999998</v>
      </c>
      <c r="H18" s="37">
        <v>0.21219400000000005</v>
      </c>
      <c r="I18" s="37">
        <v>0.29274200000000006</v>
      </c>
      <c r="J18" s="37">
        <v>0.29152700000000004</v>
      </c>
      <c r="K18" s="37">
        <v>0.6577679999999998</v>
      </c>
      <c r="L18" s="37">
        <v>0.31324700000000005</v>
      </c>
      <c r="M18" s="37">
        <v>0.39569200000000004</v>
      </c>
      <c r="N18" s="37">
        <v>0.35373099999999996</v>
      </c>
      <c r="O18" s="37">
        <v>0.37981399999999987</v>
      </c>
      <c r="P18" s="37">
        <v>0.54327899999999985</v>
      </c>
      <c r="Q18" s="37">
        <v>0.61715999999999982</v>
      </c>
      <c r="R18" s="37">
        <v>0.82392299999999985</v>
      </c>
      <c r="S18" s="37">
        <v>1.2000690000000001</v>
      </c>
      <c r="T18" s="37">
        <v>7.048807</v>
      </c>
      <c r="U18" s="37">
        <v>14.597867999999998</v>
      </c>
      <c r="V18" s="37">
        <v>15.347397000000001</v>
      </c>
      <c r="W18" s="37">
        <v>18.116713999999998</v>
      </c>
      <c r="X18" s="37">
        <v>17.685309</v>
      </c>
      <c r="Y18" s="37">
        <v>16.728974999999998</v>
      </c>
      <c r="Z18" s="37">
        <v>17.272779999999997</v>
      </c>
      <c r="AA18" s="37">
        <v>20.960588999999999</v>
      </c>
      <c r="AB18" s="37">
        <v>19.811003000000003</v>
      </c>
      <c r="AC18" s="37">
        <f t="shared" si="0"/>
        <v>154.348557</v>
      </c>
    </row>
    <row r="19" spans="1:29" s="2" customFormat="1" x14ac:dyDescent="0.15">
      <c r="A19" s="5"/>
      <c r="B19" s="19" t="s">
        <v>24</v>
      </c>
      <c r="C19" s="37">
        <v>1.3351400000000002</v>
      </c>
      <c r="D19" s="37">
        <v>0.60563500000000003</v>
      </c>
      <c r="E19" s="37">
        <v>0.79123500000000002</v>
      </c>
      <c r="F19" s="37">
        <v>1.1358160000000002</v>
      </c>
      <c r="G19" s="37">
        <v>1.7235629999999997</v>
      </c>
      <c r="H19" s="37">
        <v>1.2116599999999995</v>
      </c>
      <c r="I19" s="37">
        <v>1.6697129999999998</v>
      </c>
      <c r="J19" s="37">
        <v>0.72475199999999984</v>
      </c>
      <c r="K19" s="37">
        <v>3.9649649999999994</v>
      </c>
      <c r="L19" s="37">
        <v>0.60634599999999972</v>
      </c>
      <c r="M19" s="37">
        <v>0.58435900000000018</v>
      </c>
      <c r="N19" s="37">
        <v>0.75012000000000001</v>
      </c>
      <c r="O19" s="37">
        <v>1.5796079999999997</v>
      </c>
      <c r="P19" s="37">
        <v>2.1238710000000007</v>
      </c>
      <c r="Q19" s="37">
        <v>0.93226300000000006</v>
      </c>
      <c r="R19" s="37">
        <v>1.7303289999999998</v>
      </c>
      <c r="S19" s="37">
        <v>2.6469240000000003</v>
      </c>
      <c r="T19" s="37">
        <v>15.599609000000001</v>
      </c>
      <c r="U19" s="37">
        <v>34.968420000000002</v>
      </c>
      <c r="V19" s="37">
        <v>37.927210000000002</v>
      </c>
      <c r="W19" s="37">
        <v>32.573059000000001</v>
      </c>
      <c r="X19" s="37">
        <v>31.822752999999999</v>
      </c>
      <c r="Y19" s="37">
        <v>19.740372000000001</v>
      </c>
      <c r="Z19" s="37">
        <v>23.613484</v>
      </c>
      <c r="AA19" s="37">
        <v>23.838621</v>
      </c>
      <c r="AB19" s="37">
        <v>23.466396000000003</v>
      </c>
      <c r="AC19" s="37">
        <f t="shared" si="0"/>
        <v>267.666223</v>
      </c>
    </row>
    <row r="20" spans="1:29" s="2" customFormat="1" x14ac:dyDescent="0.15">
      <c r="A20" s="50"/>
      <c r="B20" s="19" t="s">
        <v>25</v>
      </c>
      <c r="C20" s="21">
        <f>SUM(C9:C12)</f>
        <v>498.42708999999991</v>
      </c>
      <c r="D20" s="21">
        <f t="shared" ref="D20:AB20" si="2">SUM(D9:D12)</f>
        <v>685.8813110000001</v>
      </c>
      <c r="E20" s="21">
        <f t="shared" si="2"/>
        <v>960.29822499999977</v>
      </c>
      <c r="F20" s="21">
        <f t="shared" si="2"/>
        <v>1116.3814670000002</v>
      </c>
      <c r="G20" s="21">
        <f t="shared" si="2"/>
        <v>1293.7349380000001</v>
      </c>
      <c r="H20" s="21">
        <f t="shared" si="2"/>
        <v>1292.6075260000002</v>
      </c>
      <c r="I20" s="21">
        <f t="shared" si="2"/>
        <v>1054.890879</v>
      </c>
      <c r="J20" s="21">
        <f t="shared" si="2"/>
        <v>1162.792713</v>
      </c>
      <c r="K20" s="21">
        <f t="shared" si="2"/>
        <v>1116.391844</v>
      </c>
      <c r="L20" s="21">
        <f t="shared" si="2"/>
        <v>1070.2221889999998</v>
      </c>
      <c r="M20" s="21">
        <f t="shared" si="2"/>
        <v>1090.5615750000002</v>
      </c>
      <c r="N20" s="21">
        <f t="shared" si="2"/>
        <v>1161.8324889999999</v>
      </c>
      <c r="O20" s="21">
        <f t="shared" si="2"/>
        <v>1121.7808910000001</v>
      </c>
      <c r="P20" s="21">
        <f t="shared" si="2"/>
        <v>1082.4495280000001</v>
      </c>
      <c r="Q20" s="21">
        <f t="shared" si="2"/>
        <v>911.75137799999993</v>
      </c>
      <c r="R20" s="21">
        <f t="shared" si="2"/>
        <v>1024.3829119999998</v>
      </c>
      <c r="S20" s="21">
        <f t="shared" si="2"/>
        <v>1104.9548440000001</v>
      </c>
      <c r="T20" s="21">
        <f t="shared" si="2"/>
        <v>1280.5595479999999</v>
      </c>
      <c r="U20" s="21">
        <f t="shared" si="2"/>
        <v>1673.6376750000002</v>
      </c>
      <c r="V20" s="21">
        <f t="shared" si="2"/>
        <v>1847.6196009999999</v>
      </c>
      <c r="W20" s="21">
        <f t="shared" si="2"/>
        <v>1931.7612710000001</v>
      </c>
      <c r="X20" s="21">
        <f t="shared" si="2"/>
        <v>1886.9160189999998</v>
      </c>
      <c r="Y20" s="21">
        <f t="shared" si="2"/>
        <v>1980.7623359999998</v>
      </c>
      <c r="Z20" s="21">
        <f t="shared" si="2"/>
        <v>2006.889981</v>
      </c>
      <c r="AA20" s="21">
        <f t="shared" si="2"/>
        <v>1987.6452789999998</v>
      </c>
      <c r="AB20" s="21">
        <f t="shared" si="2"/>
        <v>2140.2064399999999</v>
      </c>
      <c r="AC20" s="37">
        <f t="shared" si="0"/>
        <v>34485.339949000001</v>
      </c>
    </row>
    <row r="21" spans="1:29" s="2" customFormat="1" x14ac:dyDescent="0.15">
      <c r="A21" s="50"/>
      <c r="B21" s="19" t="s">
        <v>26</v>
      </c>
      <c r="C21" s="21">
        <f>C22-C20</f>
        <v>42.422396000000049</v>
      </c>
      <c r="D21" s="21">
        <f t="shared" ref="D21:AB21" si="3">D22-D20</f>
        <v>42.668267999999898</v>
      </c>
      <c r="E21" s="21">
        <f t="shared" si="3"/>
        <v>43.262388000000101</v>
      </c>
      <c r="F21" s="21">
        <f t="shared" si="3"/>
        <v>39.329504999999472</v>
      </c>
      <c r="G21" s="21">
        <f t="shared" si="3"/>
        <v>37.417402000000038</v>
      </c>
      <c r="H21" s="21">
        <f t="shared" si="3"/>
        <v>34.253979999999729</v>
      </c>
      <c r="I21" s="21">
        <f t="shared" si="3"/>
        <v>23.257277999999815</v>
      </c>
      <c r="J21" s="21">
        <f t="shared" si="3"/>
        <v>19.670754999999872</v>
      </c>
      <c r="K21" s="21">
        <f t="shared" si="3"/>
        <v>12.936297999999624</v>
      </c>
      <c r="L21" s="21">
        <f t="shared" si="3"/>
        <v>22.379859000000124</v>
      </c>
      <c r="M21" s="21">
        <f t="shared" si="3"/>
        <v>29.349204999999756</v>
      </c>
      <c r="N21" s="21">
        <f t="shared" si="3"/>
        <v>29.819264000000203</v>
      </c>
      <c r="O21" s="21">
        <f t="shared" si="3"/>
        <v>37.551552999999785</v>
      </c>
      <c r="P21" s="21">
        <f t="shared" si="3"/>
        <v>29.338762999999972</v>
      </c>
      <c r="Q21" s="21">
        <f t="shared" si="3"/>
        <v>21.172269999999799</v>
      </c>
      <c r="R21" s="21">
        <f t="shared" si="3"/>
        <v>19.277328000000125</v>
      </c>
      <c r="S21" s="21">
        <f t="shared" si="3"/>
        <v>25.753162000000202</v>
      </c>
      <c r="T21" s="21">
        <f t="shared" si="3"/>
        <v>38.83334600000012</v>
      </c>
      <c r="U21" s="21">
        <f t="shared" si="3"/>
        <v>54.597466999999597</v>
      </c>
      <c r="V21" s="21">
        <f t="shared" si="3"/>
        <v>51.548113000000058</v>
      </c>
      <c r="W21" s="21">
        <f t="shared" si="3"/>
        <v>49.304745999999795</v>
      </c>
      <c r="X21" s="21">
        <f t="shared" si="3"/>
        <v>44.727317000000312</v>
      </c>
      <c r="Y21" s="21">
        <f t="shared" si="3"/>
        <v>18.355663999999933</v>
      </c>
      <c r="Z21" s="21">
        <f t="shared" si="3"/>
        <v>20.958585000000312</v>
      </c>
      <c r="AA21" s="21">
        <f t="shared" si="3"/>
        <v>16.93199699999991</v>
      </c>
      <c r="AB21" s="21">
        <f t="shared" si="3"/>
        <v>9.7039459999996325</v>
      </c>
      <c r="AC21" s="37">
        <f t="shared" si="0"/>
        <v>814.82085499999823</v>
      </c>
    </row>
    <row r="22" spans="1:29" s="2" customFormat="1" x14ac:dyDescent="0.15">
      <c r="A22" s="50"/>
      <c r="B22" s="19" t="s">
        <v>7</v>
      </c>
      <c r="C22" s="21">
        <v>540.84948599999996</v>
      </c>
      <c r="D22" s="21">
        <v>728.54957899999999</v>
      </c>
      <c r="E22" s="21">
        <v>1003.5606129999999</v>
      </c>
      <c r="F22" s="21">
        <v>1155.7109719999996</v>
      </c>
      <c r="G22" s="21">
        <v>1331.1523400000001</v>
      </c>
      <c r="H22" s="21">
        <v>1326.861506</v>
      </c>
      <c r="I22" s="21">
        <v>1078.1481569999999</v>
      </c>
      <c r="J22" s="21">
        <v>1182.4634679999999</v>
      </c>
      <c r="K22" s="21">
        <v>1129.3281419999996</v>
      </c>
      <c r="L22" s="21">
        <v>1092.602048</v>
      </c>
      <c r="M22" s="21">
        <v>1119.9107799999999</v>
      </c>
      <c r="N22" s="21">
        <v>1191.6517530000001</v>
      </c>
      <c r="O22" s="22">
        <v>1159.3324439999999</v>
      </c>
      <c r="P22" s="22">
        <v>1111.7882910000001</v>
      </c>
      <c r="Q22" s="22">
        <v>932.92364799999973</v>
      </c>
      <c r="R22" s="22">
        <v>1043.6602399999999</v>
      </c>
      <c r="S22" s="22">
        <v>1130.7080060000003</v>
      </c>
      <c r="T22" s="22">
        <v>1319.3928940000001</v>
      </c>
      <c r="U22" s="22">
        <v>1728.2351419999998</v>
      </c>
      <c r="V22" s="22">
        <v>1899.1677139999999</v>
      </c>
      <c r="W22" s="22">
        <v>1981.0660169999999</v>
      </c>
      <c r="X22" s="22">
        <v>1931.6433360000001</v>
      </c>
      <c r="Y22" s="37">
        <v>1999.1179999999997</v>
      </c>
      <c r="Z22" s="37">
        <v>2027.8485660000003</v>
      </c>
      <c r="AA22" s="37">
        <v>2004.5772759999998</v>
      </c>
      <c r="AB22" s="37">
        <v>2149.9103859999996</v>
      </c>
      <c r="AC22" s="37">
        <f t="shared" si="0"/>
        <v>35300.160803999999</v>
      </c>
    </row>
    <row r="23" spans="1:29" s="2" customFormat="1" x14ac:dyDescent="0.15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9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9" s="2" customFormat="1" x14ac:dyDescent="0.15">
      <c r="A26" s="50"/>
      <c r="B26" s="19" t="s">
        <v>14</v>
      </c>
      <c r="C26" s="23">
        <f>C9/C$22*100</f>
        <v>84.971272395736335</v>
      </c>
      <c r="D26" s="23">
        <f t="shared" ref="D26:W36" si="4">D9/D$22*100</f>
        <v>86.539168118852217</v>
      </c>
      <c r="E26" s="23">
        <f t="shared" si="4"/>
        <v>88.849987379885334</v>
      </c>
      <c r="F26" s="23">
        <f t="shared" si="4"/>
        <v>90.458013320652313</v>
      </c>
      <c r="G26" s="23">
        <f t="shared" si="4"/>
        <v>92.178093605725095</v>
      </c>
      <c r="H26" s="23">
        <f t="shared" si="4"/>
        <v>93.884058461787959</v>
      </c>
      <c r="I26" s="23">
        <f t="shared" si="4"/>
        <v>93.517807497397612</v>
      </c>
      <c r="J26" s="23">
        <f t="shared" si="4"/>
        <v>94.337961314505492</v>
      </c>
      <c r="K26" s="23">
        <f t="shared" si="4"/>
        <v>94.492523059785782</v>
      </c>
      <c r="L26" s="23">
        <f t="shared" si="4"/>
        <v>93.685095124405251</v>
      </c>
      <c r="M26" s="23">
        <f t="shared" si="4"/>
        <v>92.594031106656587</v>
      </c>
      <c r="N26" s="23">
        <f t="shared" si="4"/>
        <v>93.085459422808384</v>
      </c>
      <c r="O26" s="23">
        <f t="shared" si="4"/>
        <v>91.91146116152342</v>
      </c>
      <c r="P26" s="23">
        <f t="shared" si="4"/>
        <v>92.103297119541267</v>
      </c>
      <c r="Q26" s="23">
        <f t="shared" si="4"/>
        <v>92.686964882253704</v>
      </c>
      <c r="R26" s="23">
        <f t="shared" si="4"/>
        <v>92.528343515318738</v>
      </c>
      <c r="S26" s="23">
        <f t="shared" si="4"/>
        <v>91.883669213181449</v>
      </c>
      <c r="T26" s="23">
        <f t="shared" si="4"/>
        <v>83.511784094844458</v>
      </c>
      <c r="U26" s="23">
        <f t="shared" si="4"/>
        <v>76.459012138291556</v>
      </c>
      <c r="V26" s="23">
        <f t="shared" si="4"/>
        <v>79.684333608042792</v>
      </c>
      <c r="W26" s="23">
        <f t="shared" si="4"/>
        <v>82.532529606255935</v>
      </c>
      <c r="X26" s="23">
        <f t="shared" ref="X26:AC26" si="5">X9/X$22*100</f>
        <v>85.217901427326439</v>
      </c>
      <c r="Y26" s="23">
        <f t="shared" si="5"/>
        <v>89.588054682114816</v>
      </c>
      <c r="Z26" s="23">
        <f t="shared" si="5"/>
        <v>88.872857629350207</v>
      </c>
      <c r="AA26" s="23">
        <f t="shared" si="5"/>
        <v>89.228148867831422</v>
      </c>
      <c r="AB26" s="23">
        <f t="shared" si="5"/>
        <v>88.837136907528773</v>
      </c>
      <c r="AC26" s="23">
        <f t="shared" si="5"/>
        <v>88.750139456730167</v>
      </c>
    </row>
    <row r="27" spans="1:29" s="2" customFormat="1" x14ac:dyDescent="0.15">
      <c r="A27" s="50"/>
      <c r="B27" s="19" t="s">
        <v>1029</v>
      </c>
      <c r="C27" s="23">
        <f t="shared" ref="C27:R39" si="6">C10/C$22*100</f>
        <v>7.4324744759025257E-2</v>
      </c>
      <c r="D27" s="23">
        <f t="shared" si="6"/>
        <v>7.8326584277663813E-2</v>
      </c>
      <c r="E27" s="23">
        <f t="shared" si="6"/>
        <v>3.0823051043753949E-2</v>
      </c>
      <c r="F27" s="23">
        <f t="shared" si="6"/>
        <v>6.9319234601849938E-3</v>
      </c>
      <c r="G27" s="23">
        <f t="shared" si="6"/>
        <v>2.5962467977181335E-4</v>
      </c>
      <c r="H27" s="23">
        <f t="shared" si="6"/>
        <v>1.6701818463938467E-3</v>
      </c>
      <c r="I27" s="23">
        <f t="shared" si="6"/>
        <v>2.4115424054840731E-6</v>
      </c>
      <c r="J27" s="23">
        <f t="shared" si="6"/>
        <v>2.0475896850286456E-3</v>
      </c>
      <c r="K27" s="23">
        <f t="shared" si="6"/>
        <v>3.7048576444666351E-4</v>
      </c>
      <c r="L27" s="23">
        <f t="shared" si="6"/>
        <v>2.984801287870183E-3</v>
      </c>
      <c r="M27" s="23">
        <f t="shared" si="6"/>
        <v>7.0969671351855376E-2</v>
      </c>
      <c r="N27" s="23">
        <f t="shared" si="6"/>
        <v>2.2820761125503075E-2</v>
      </c>
      <c r="O27" s="23">
        <f t="shared" si="6"/>
        <v>8.0111619821104582E-3</v>
      </c>
      <c r="P27" s="23">
        <f t="shared" si="6"/>
        <v>5.6963722781282644E-2</v>
      </c>
      <c r="Q27" s="23">
        <f t="shared" si="6"/>
        <v>9.7324363247355508E-2</v>
      </c>
      <c r="R27" s="23">
        <f t="shared" si="6"/>
        <v>0.17030494521857037</v>
      </c>
      <c r="S27" s="23">
        <f t="shared" si="4"/>
        <v>4.471216240773658E-2</v>
      </c>
      <c r="T27" s="23">
        <f t="shared" si="4"/>
        <v>1.242435068018488E-2</v>
      </c>
      <c r="U27" s="23">
        <f t="shared" si="4"/>
        <v>1.5797040192346699E-2</v>
      </c>
      <c r="V27" s="23">
        <f t="shared" si="4"/>
        <v>0.1536453035974473</v>
      </c>
      <c r="W27" s="23">
        <f t="shared" ref="W27:AC39" si="7">W10/W$22*100</f>
        <v>0.28426150121578703</v>
      </c>
      <c r="X27" s="23">
        <f t="shared" si="7"/>
        <v>1.317727736048266E-2</v>
      </c>
      <c r="Y27" s="23">
        <f t="shared" si="7"/>
        <v>8.9339398674815598E-4</v>
      </c>
      <c r="Z27" s="23">
        <f t="shared" si="7"/>
        <v>9.2556220985586142E-4</v>
      </c>
      <c r="AA27" s="23">
        <f t="shared" si="7"/>
        <v>0</v>
      </c>
      <c r="AB27" s="23">
        <f t="shared" si="7"/>
        <v>0.39516661044680407</v>
      </c>
      <c r="AC27" s="23">
        <f t="shared" si="7"/>
        <v>6.8571387349762855E-2</v>
      </c>
    </row>
    <row r="28" spans="1:29" s="2" customFormat="1" x14ac:dyDescent="0.15">
      <c r="A28" s="5"/>
      <c r="B28" s="19" t="s">
        <v>48</v>
      </c>
      <c r="C28" s="23">
        <f t="shared" si="6"/>
        <v>0.76609040172037801</v>
      </c>
      <c r="D28" s="23">
        <f t="shared" si="4"/>
        <v>2.0815291693415419</v>
      </c>
      <c r="E28" s="23">
        <f t="shared" si="4"/>
        <v>3.2199156265611637</v>
      </c>
      <c r="F28" s="23">
        <f t="shared" si="4"/>
        <v>3.5847150372126109</v>
      </c>
      <c r="G28" s="23">
        <f t="shared" si="4"/>
        <v>3.0596816589752609</v>
      </c>
      <c r="H28" s="23">
        <f t="shared" si="4"/>
        <v>1.5959416943097302</v>
      </c>
      <c r="I28" s="23">
        <f t="shared" si="4"/>
        <v>2.2039757565527247</v>
      </c>
      <c r="J28" s="23">
        <f t="shared" si="4"/>
        <v>2.3009459265594847</v>
      </c>
      <c r="K28" s="23">
        <f t="shared" si="4"/>
        <v>2.5358153166433728</v>
      </c>
      <c r="L28" s="23">
        <f t="shared" si="4"/>
        <v>2.8764722762079238</v>
      </c>
      <c r="M28" s="23">
        <f t="shared" si="4"/>
        <v>3.1044840018416462</v>
      </c>
      <c r="N28" s="23">
        <f t="shared" si="4"/>
        <v>2.8316636060031883</v>
      </c>
      <c r="O28" s="23">
        <f t="shared" si="4"/>
        <v>2.9198793818971218</v>
      </c>
      <c r="P28" s="23">
        <f t="shared" si="4"/>
        <v>2.6441203993575786</v>
      </c>
      <c r="Q28" s="23">
        <f t="shared" si="4"/>
        <v>2.4851272716371322</v>
      </c>
      <c r="R28" s="23">
        <f t="shared" si="4"/>
        <v>2.297572148575862</v>
      </c>
      <c r="S28" s="23">
        <f t="shared" si="4"/>
        <v>1.6889676113251106</v>
      </c>
      <c r="T28" s="23">
        <f t="shared" si="4"/>
        <v>1.4751227696092166</v>
      </c>
      <c r="U28" s="23">
        <f t="shared" si="4"/>
        <v>1.1164899110702149</v>
      </c>
      <c r="V28" s="23">
        <f t="shared" si="4"/>
        <v>1.1211750727982308</v>
      </c>
      <c r="W28" s="23">
        <f t="shared" si="7"/>
        <v>1.0799768314838545</v>
      </c>
      <c r="X28" s="23">
        <f t="shared" si="7"/>
        <v>1.1259814166853008</v>
      </c>
      <c r="Y28" s="23">
        <f t="shared" si="7"/>
        <v>0.31940620813778881</v>
      </c>
      <c r="Z28" s="23">
        <f t="shared" si="7"/>
        <v>0.37056953492453232</v>
      </c>
      <c r="AA28" s="23">
        <f t="shared" si="7"/>
        <v>0.30834481034993039</v>
      </c>
      <c r="AB28" s="23">
        <f t="shared" si="7"/>
        <v>0.33564771103905916</v>
      </c>
      <c r="AC28" s="23">
        <f t="shared" si="7"/>
        <v>1.6841424924405286</v>
      </c>
    </row>
    <row r="29" spans="1:29" s="2" customFormat="1" x14ac:dyDescent="0.15">
      <c r="A29" s="50"/>
      <c r="B29" s="19" t="s">
        <v>17</v>
      </c>
      <c r="C29" s="23">
        <f t="shared" si="6"/>
        <v>6.3446522347254311</v>
      </c>
      <c r="D29" s="23">
        <f t="shared" si="4"/>
        <v>5.4443715490775126</v>
      </c>
      <c r="E29" s="23">
        <f t="shared" si="4"/>
        <v>3.5883845513175805</v>
      </c>
      <c r="F29" s="23">
        <f t="shared" si="4"/>
        <v>2.5472825570786397</v>
      </c>
      <c r="G29" s="23">
        <f t="shared" si="4"/>
        <v>1.9510620399765817</v>
      </c>
      <c r="H29" s="23">
        <f t="shared" si="4"/>
        <v>1.9367505111720376</v>
      </c>
      <c r="I29" s="23">
        <f t="shared" si="4"/>
        <v>2.1210638678483598</v>
      </c>
      <c r="J29" s="23">
        <f t="shared" si="4"/>
        <v>1.6955049811314766</v>
      </c>
      <c r="K29" s="23">
        <f t="shared" si="4"/>
        <v>1.8258049395177482</v>
      </c>
      <c r="L29" s="23">
        <f t="shared" si="4"/>
        <v>1.3871394464016238</v>
      </c>
      <c r="M29" s="23">
        <f t="shared" si="4"/>
        <v>1.6098417232844215</v>
      </c>
      <c r="N29" s="23">
        <f t="shared" si="4"/>
        <v>1.5577090331356225</v>
      </c>
      <c r="O29" s="23">
        <f t="shared" si="4"/>
        <v>1.921581433806574</v>
      </c>
      <c r="P29" s="23">
        <f t="shared" si="4"/>
        <v>2.5567383853658523</v>
      </c>
      <c r="Q29" s="23">
        <f t="shared" si="4"/>
        <v>2.4611298094139431</v>
      </c>
      <c r="R29" s="23">
        <f t="shared" si="4"/>
        <v>3.1566909169597199</v>
      </c>
      <c r="S29" s="23">
        <f t="shared" si="4"/>
        <v>4.1050371761496116</v>
      </c>
      <c r="T29" s="23">
        <f t="shared" si="4"/>
        <v>12.057394936977731</v>
      </c>
      <c r="U29" s="23">
        <f t="shared" si="4"/>
        <v>19.249555162673577</v>
      </c>
      <c r="V29" s="23">
        <f t="shared" si="4"/>
        <v>16.326598473335252</v>
      </c>
      <c r="W29" s="23">
        <f t="shared" si="7"/>
        <v>13.614433324560938</v>
      </c>
      <c r="X29" s="23">
        <f t="shared" si="7"/>
        <v>11.32743389641989</v>
      </c>
      <c r="Y29" s="23">
        <f t="shared" si="7"/>
        <v>9.1734575947993076</v>
      </c>
      <c r="Z29" s="23">
        <f t="shared" si="7"/>
        <v>9.7221092987670339</v>
      </c>
      <c r="AA29" s="23">
        <f t="shared" si="7"/>
        <v>9.6188396081568666</v>
      </c>
      <c r="AB29" s="23">
        <f t="shared" si="7"/>
        <v>9.9806836320851193</v>
      </c>
      <c r="AC29" s="23">
        <f t="shared" si="7"/>
        <v>7.18888280166827</v>
      </c>
    </row>
    <row r="30" spans="1:29" s="2" customFormat="1" x14ac:dyDescent="0.15">
      <c r="A30" s="50"/>
      <c r="B30" s="19" t="s">
        <v>18</v>
      </c>
      <c r="C30" s="23">
        <f t="shared" si="6"/>
        <v>1.3448900642941535</v>
      </c>
      <c r="D30" s="23">
        <f t="shared" si="4"/>
        <v>1.0769400224991412</v>
      </c>
      <c r="E30" s="23">
        <f t="shared" si="4"/>
        <v>0.98743113984685638</v>
      </c>
      <c r="F30" s="23">
        <f t="shared" si="4"/>
        <v>1.0650886162911675</v>
      </c>
      <c r="G30" s="23">
        <f t="shared" si="4"/>
        <v>1.1312350620966491</v>
      </c>
      <c r="H30" s="23">
        <f t="shared" si="4"/>
        <v>1.1563552737507783</v>
      </c>
      <c r="I30" s="23">
        <f t="shared" si="4"/>
        <v>1.0477567416553124</v>
      </c>
      <c r="J30" s="23">
        <f t="shared" si="4"/>
        <v>0.97821415316654858</v>
      </c>
      <c r="K30" s="23">
        <f t="shared" si="4"/>
        <v>1.2492636529020458</v>
      </c>
      <c r="L30" s="23">
        <f t="shared" si="4"/>
        <v>0.73762446398050341</v>
      </c>
      <c r="M30" s="23">
        <f t="shared" si="4"/>
        <v>0.82318575413659301</v>
      </c>
      <c r="N30" s="23">
        <f t="shared" si="4"/>
        <v>0.8222964448574096</v>
      </c>
      <c r="O30" s="23">
        <f t="shared" si="4"/>
        <v>1.0307264376015342</v>
      </c>
      <c r="P30" s="23">
        <f t="shared" si="4"/>
        <v>1.3004568510966628</v>
      </c>
      <c r="Q30" s="23">
        <f t="shared" si="4"/>
        <v>1.4206685647226733</v>
      </c>
      <c r="R30" s="23">
        <f t="shared" si="4"/>
        <v>1.7902071271777109</v>
      </c>
      <c r="S30" s="23">
        <f t="shared" si="4"/>
        <v>2.2422003616732149</v>
      </c>
      <c r="T30" s="23">
        <f t="shared" si="4"/>
        <v>6.5598477446400434</v>
      </c>
      <c r="U30" s="23">
        <f t="shared" si="4"/>
        <v>9.2663530620418335</v>
      </c>
      <c r="V30" s="23">
        <f t="shared" si="4"/>
        <v>8.6637814968667897</v>
      </c>
      <c r="W30" s="23">
        <f t="shared" si="7"/>
        <v>8.1601509799660548</v>
      </c>
      <c r="X30" s="23">
        <f t="shared" si="7"/>
        <v>7.9158303269708785</v>
      </c>
      <c r="Y30" s="23">
        <f t="shared" si="7"/>
        <v>7.3295957517265116</v>
      </c>
      <c r="Z30" s="23">
        <f t="shared" si="7"/>
        <v>7.8747234225181275</v>
      </c>
      <c r="AA30" s="23">
        <f t="shared" si="7"/>
        <v>8.4020957443997268</v>
      </c>
      <c r="AB30" s="23">
        <f t="shared" si="7"/>
        <v>8.1812429087916421</v>
      </c>
      <c r="AC30" s="23">
        <f t="shared" si="7"/>
        <v>4.5093725346985529</v>
      </c>
    </row>
    <row r="31" spans="1:29" s="2" customFormat="1" x14ac:dyDescent="0.15">
      <c r="A31" s="50"/>
      <c r="B31" s="19" t="s">
        <v>19</v>
      </c>
      <c r="C31" s="23">
        <f t="shared" si="6"/>
        <v>0.58482758731881246</v>
      </c>
      <c r="D31" s="23">
        <f t="shared" si="4"/>
        <v>0.60399540770306293</v>
      </c>
      <c r="E31" s="23">
        <f t="shared" si="4"/>
        <v>0.57378547198922392</v>
      </c>
      <c r="F31" s="23">
        <f t="shared" si="4"/>
        <v>0.58550348347822057</v>
      </c>
      <c r="G31" s="23">
        <f t="shared" si="4"/>
        <v>0.60423842999066502</v>
      </c>
      <c r="H31" s="23">
        <f t="shared" si="4"/>
        <v>0.62480190754738807</v>
      </c>
      <c r="I31" s="23">
        <f t="shared" si="4"/>
        <v>0.5625656326192654</v>
      </c>
      <c r="J31" s="23">
        <f t="shared" si="4"/>
        <v>0.439702209895249</v>
      </c>
      <c r="K31" s="23">
        <f t="shared" si="4"/>
        <v>0.32404921686614646</v>
      </c>
      <c r="L31" s="23">
        <f t="shared" si="4"/>
        <v>0.31485937686984827</v>
      </c>
      <c r="M31" s="23">
        <f t="shared" si="4"/>
        <v>0.31202807066470056</v>
      </c>
      <c r="N31" s="23">
        <f t="shared" si="4"/>
        <v>0.30926073752018385</v>
      </c>
      <c r="O31" s="23">
        <f t="shared" si="4"/>
        <v>0.31697862153506684</v>
      </c>
      <c r="P31" s="23">
        <f t="shared" si="4"/>
        <v>0.36341748089160258</v>
      </c>
      <c r="Q31" s="23">
        <f t="shared" si="4"/>
        <v>0.43322430604739065</v>
      </c>
      <c r="R31" s="23">
        <f t="shared" si="4"/>
        <v>0.42431835862598349</v>
      </c>
      <c r="S31" s="23">
        <f t="shared" si="4"/>
        <v>0.68424323158104527</v>
      </c>
      <c r="T31" s="23">
        <f t="shared" si="4"/>
        <v>1.0460962813098189</v>
      </c>
      <c r="U31" s="23">
        <f t="shared" si="4"/>
        <v>1.7100009299544732</v>
      </c>
      <c r="V31" s="23">
        <f t="shared" si="4"/>
        <v>1.3755932563204893</v>
      </c>
      <c r="W31" s="23">
        <f t="shared" si="7"/>
        <v>1.1085077837666022</v>
      </c>
      <c r="X31" s="23">
        <f t="shared" si="7"/>
        <v>0.90727344294785484</v>
      </c>
      <c r="Y31" s="23">
        <f t="shared" si="7"/>
        <v>1.0289567699355417</v>
      </c>
      <c r="Z31" s="23">
        <f t="shared" si="7"/>
        <v>0.94366538610654804</v>
      </c>
      <c r="AA31" s="23">
        <f t="shared" si="7"/>
        <v>1.0565072373892361</v>
      </c>
      <c r="AB31" s="23">
        <f t="shared" si="7"/>
        <v>0.84327184602939997</v>
      </c>
      <c r="AC31" s="23">
        <f t="shared" si="7"/>
        <v>0.7758261910494384</v>
      </c>
    </row>
    <row r="32" spans="1:29" s="2" customFormat="1" x14ac:dyDescent="0.15">
      <c r="A32" s="5"/>
      <c r="B32" s="19" t="s">
        <v>20</v>
      </c>
      <c r="C32" s="23">
        <f t="shared" si="6"/>
        <v>0.12091164305922994</v>
      </c>
      <c r="D32" s="23">
        <f t="shared" si="4"/>
        <v>4.3036467117360047E-2</v>
      </c>
      <c r="E32" s="23">
        <f t="shared" si="4"/>
        <v>4.3768258170969097E-2</v>
      </c>
      <c r="F32" s="23">
        <f t="shared" si="4"/>
        <v>4.0539028472596349E-2</v>
      </c>
      <c r="G32" s="23">
        <f t="shared" si="4"/>
        <v>5.5668008666836744E-2</v>
      </c>
      <c r="H32" s="23">
        <f t="shared" si="4"/>
        <v>5.6071488745110969E-2</v>
      </c>
      <c r="I32" s="23">
        <f t="shared" si="4"/>
        <v>4.077213295278119E-2</v>
      </c>
      <c r="J32" s="23">
        <f t="shared" si="4"/>
        <v>8.0048730943119498E-2</v>
      </c>
      <c r="K32" s="23">
        <f t="shared" si="4"/>
        <v>0.12880578690121763</v>
      </c>
      <c r="L32" s="23">
        <f t="shared" si="4"/>
        <v>0.1039534020716022</v>
      </c>
      <c r="M32" s="23">
        <f t="shared" si="4"/>
        <v>0.15927018757690675</v>
      </c>
      <c r="N32" s="23">
        <f t="shared" si="4"/>
        <v>0.10754819910880459</v>
      </c>
      <c r="O32" s="23">
        <f t="shared" si="4"/>
        <v>9.0239085899333299E-2</v>
      </c>
      <c r="P32" s="23">
        <f t="shared" si="4"/>
        <v>0.15365155523121085</v>
      </c>
      <c r="Q32" s="23">
        <f t="shared" si="4"/>
        <v>0.11688073320229525</v>
      </c>
      <c r="R32" s="23">
        <f t="shared" si="4"/>
        <v>0.16626780761524457</v>
      </c>
      <c r="S32" s="23">
        <f t="shared" si="4"/>
        <v>0.15373420819309205</v>
      </c>
      <c r="T32" s="23">
        <f t="shared" si="4"/>
        <v>0.70494990857514783</v>
      </c>
      <c r="U32" s="23">
        <f t="shared" si="4"/>
        <v>0.950316574456047</v>
      </c>
      <c r="V32" s="23">
        <f t="shared" si="4"/>
        <v>0.88161192276881784</v>
      </c>
      <c r="W32" s="23">
        <f t="shared" si="7"/>
        <v>1.0206260077399532</v>
      </c>
      <c r="X32" s="23">
        <f t="shared" si="7"/>
        <v>0.99706569225572594</v>
      </c>
      <c r="Y32" s="23">
        <f t="shared" si="7"/>
        <v>0.96676124170759314</v>
      </c>
      <c r="Z32" s="23">
        <f t="shared" si="7"/>
        <v>1.0182405800019683</v>
      </c>
      <c r="AA32" s="23">
        <f t="shared" si="7"/>
        <v>1.0906931981004859</v>
      </c>
      <c r="AB32" s="23">
        <f t="shared" si="7"/>
        <v>1.2625497405267201</v>
      </c>
      <c r="AC32" s="23">
        <f t="shared" si="7"/>
        <v>0.53441729075246391</v>
      </c>
    </row>
    <row r="33" spans="1:29" s="2" customFormat="1" x14ac:dyDescent="0.15">
      <c r="A33" s="50"/>
      <c r="B33" s="19" t="s">
        <v>21</v>
      </c>
      <c r="C33" s="23">
        <f t="shared" si="6"/>
        <v>0.31835012227412929</v>
      </c>
      <c r="D33" s="23">
        <f t="shared" si="4"/>
        <v>0.29032711856113774</v>
      </c>
      <c r="E33" s="23">
        <f t="shared" si="4"/>
        <v>0.228082685823781</v>
      </c>
      <c r="F33" s="23">
        <f t="shared" si="4"/>
        <v>0.28240079735091422</v>
      </c>
      <c r="G33" s="23">
        <f t="shared" si="4"/>
        <v>0.22160333654974454</v>
      </c>
      <c r="H33" s="23">
        <f t="shared" si="4"/>
        <v>0.20868168889361083</v>
      </c>
      <c r="I33" s="23">
        <f t="shared" si="4"/>
        <v>0.19910074381363521</v>
      </c>
      <c r="J33" s="23">
        <f t="shared" si="4"/>
        <v>0.2696260042090366</v>
      </c>
      <c r="K33" s="23">
        <f t="shared" si="4"/>
        <v>0.31365046776634742</v>
      </c>
      <c r="L33" s="23">
        <f t="shared" si="4"/>
        <v>0.16556073671207325</v>
      </c>
      <c r="M33" s="23">
        <f t="shared" si="4"/>
        <v>0.19952518003264508</v>
      </c>
      <c r="N33" s="23">
        <f t="shared" si="4"/>
        <v>0.2456660675092382</v>
      </c>
      <c r="O33" s="23">
        <f t="shared" si="4"/>
        <v>0.37724709789972888</v>
      </c>
      <c r="P33" s="23">
        <f t="shared" si="4"/>
        <v>0.39709295697196723</v>
      </c>
      <c r="Q33" s="23">
        <f t="shared" si="4"/>
        <v>0.6111597677069498</v>
      </c>
      <c r="R33" s="23">
        <f t="shared" si="4"/>
        <v>0.84186688955401812</v>
      </c>
      <c r="S33" s="23">
        <f t="shared" si="4"/>
        <v>0.9668024761469669</v>
      </c>
      <c r="T33" s="23">
        <f t="shared" si="4"/>
        <v>2.2411125703698085</v>
      </c>
      <c r="U33" s="23">
        <f t="shared" si="4"/>
        <v>2.3767711928635231</v>
      </c>
      <c r="V33" s="23">
        <f t="shared" si="4"/>
        <v>2.1925709189894111</v>
      </c>
      <c r="W33" s="23">
        <f t="shared" si="7"/>
        <v>2.0548285443634464</v>
      </c>
      <c r="X33" s="23">
        <f t="shared" si="7"/>
        <v>2.1270993062872554</v>
      </c>
      <c r="Y33" s="23">
        <f t="shared" si="7"/>
        <v>2.2423060569711244</v>
      </c>
      <c r="Z33" s="23">
        <f t="shared" si="7"/>
        <v>2.4686693986596233</v>
      </c>
      <c r="AA33" s="23">
        <f t="shared" si="7"/>
        <v>2.5185648168546835</v>
      </c>
      <c r="AB33" s="23">
        <f t="shared" si="7"/>
        <v>2.4814071017748929</v>
      </c>
      <c r="AC33" s="23">
        <f t="shared" si="7"/>
        <v>1.2973524328764698</v>
      </c>
    </row>
    <row r="34" spans="1:29" s="2" customFormat="1" x14ac:dyDescent="0.15">
      <c r="A34" s="50"/>
      <c r="B34" s="19" t="s">
        <v>22</v>
      </c>
      <c r="C34" s="23">
        <f t="shared" si="6"/>
        <v>6.3058578925967598E-2</v>
      </c>
      <c r="D34" s="23">
        <f t="shared" si="4"/>
        <v>4.7013821690781596E-2</v>
      </c>
      <c r="E34" s="23">
        <f t="shared" si="4"/>
        <v>4.6060396752537765E-2</v>
      </c>
      <c r="F34" s="23">
        <f t="shared" si="4"/>
        <v>4.4699497756433879E-2</v>
      </c>
      <c r="G34" s="23">
        <f t="shared" si="4"/>
        <v>0.10200057192552428</v>
      </c>
      <c r="H34" s="23">
        <f t="shared" si="4"/>
        <v>0.15949027011715874</v>
      </c>
      <c r="I34" s="23">
        <f t="shared" si="4"/>
        <v>6.3297330294467116E-2</v>
      </c>
      <c r="J34" s="23">
        <f t="shared" si="4"/>
        <v>0.10289129710348063</v>
      </c>
      <c r="K34" s="23">
        <f t="shared" si="4"/>
        <v>7.3423389461590202E-2</v>
      </c>
      <c r="L34" s="23">
        <f t="shared" si="4"/>
        <v>6.9085537719951254E-2</v>
      </c>
      <c r="M34" s="23">
        <f t="shared" si="4"/>
        <v>6.4850791060337865E-2</v>
      </c>
      <c r="N34" s="23">
        <f t="shared" si="4"/>
        <v>6.718942828593312E-2</v>
      </c>
      <c r="O34" s="23">
        <f t="shared" si="4"/>
        <v>7.7248679154535912E-2</v>
      </c>
      <c r="P34" s="23">
        <f t="shared" si="4"/>
        <v>0.14639756626111117</v>
      </c>
      <c r="Q34" s="23">
        <f t="shared" si="4"/>
        <v>9.3321248943193283E-2</v>
      </c>
      <c r="R34" s="23">
        <f t="shared" si="4"/>
        <v>0.11301426985471823</v>
      </c>
      <c r="S34" s="23">
        <f t="shared" si="4"/>
        <v>9.7191758983618606E-2</v>
      </c>
      <c r="T34" s="23">
        <f t="shared" si="4"/>
        <v>0.85111038956376239</v>
      </c>
      <c r="U34" s="23">
        <f t="shared" si="4"/>
        <v>1.3612351946955146</v>
      </c>
      <c r="V34" s="23">
        <f t="shared" si="4"/>
        <v>1.4088499295118071</v>
      </c>
      <c r="W34" s="23">
        <f t="shared" si="7"/>
        <v>1.4174766897735342</v>
      </c>
      <c r="X34" s="23">
        <f t="shared" si="7"/>
        <v>1.3213896439523656</v>
      </c>
      <c r="Y34" s="23">
        <f t="shared" si="7"/>
        <v>1.2672998292246882</v>
      </c>
      <c r="Z34" s="23">
        <f t="shared" si="7"/>
        <v>1.427909533556363</v>
      </c>
      <c r="AA34" s="23">
        <f t="shared" si="7"/>
        <v>1.5014847449562729</v>
      </c>
      <c r="AB34" s="23">
        <f t="shared" si="7"/>
        <v>1.5810280382542421</v>
      </c>
      <c r="AC34" s="23">
        <f t="shared" si="7"/>
        <v>0.7062727741788335</v>
      </c>
    </row>
    <row r="35" spans="1:29" s="2" customFormat="1" x14ac:dyDescent="0.15">
      <c r="A35" s="50"/>
      <c r="B35" s="19" t="s">
        <v>23</v>
      </c>
      <c r="C35" s="23">
        <f t="shared" si="6"/>
        <v>1.0882325216816424E-2</v>
      </c>
      <c r="D35" s="23">
        <f t="shared" si="4"/>
        <v>9.4383418757009539E-3</v>
      </c>
      <c r="E35" s="23">
        <f t="shared" si="4"/>
        <v>1.6891555707158872E-2</v>
      </c>
      <c r="F35" s="23">
        <f t="shared" si="4"/>
        <v>1.3667257975984677E-2</v>
      </c>
      <c r="G35" s="23">
        <f t="shared" si="4"/>
        <v>1.8245695304866458E-2</v>
      </c>
      <c r="H35" s="23">
        <f t="shared" si="4"/>
        <v>1.5992173941324669E-2</v>
      </c>
      <c r="I35" s="23">
        <f t="shared" si="4"/>
        <v>2.715229795639303E-2</v>
      </c>
      <c r="J35" s="23">
        <f t="shared" si="4"/>
        <v>2.4654207752657614E-2</v>
      </c>
      <c r="K35" s="23">
        <f t="shared" si="4"/>
        <v>5.8244187454243042E-2</v>
      </c>
      <c r="L35" s="23">
        <f t="shared" si="4"/>
        <v>2.8669816295273869E-2</v>
      </c>
      <c r="M35" s="23">
        <f t="shared" si="4"/>
        <v>3.5332457465942074E-2</v>
      </c>
      <c r="N35" s="23">
        <f t="shared" si="4"/>
        <v>2.9684091775090932E-2</v>
      </c>
      <c r="O35" s="23">
        <f t="shared" si="4"/>
        <v>3.2761439737642666E-2</v>
      </c>
      <c r="P35" s="23">
        <f t="shared" si="4"/>
        <v>4.8865328444082326E-2</v>
      </c>
      <c r="Q35" s="23">
        <f t="shared" si="4"/>
        <v>6.6153323621184479E-2</v>
      </c>
      <c r="R35" s="23">
        <f t="shared" si="4"/>
        <v>7.8945519664522235E-2</v>
      </c>
      <c r="S35" s="23">
        <f t="shared" si="4"/>
        <v>0.10613429759336113</v>
      </c>
      <c r="T35" s="23">
        <f t="shared" si="4"/>
        <v>0.53424624553116629</v>
      </c>
      <c r="U35" s="23">
        <f t="shared" si="4"/>
        <v>0.84466908728094825</v>
      </c>
      <c r="V35" s="23">
        <f t="shared" si="4"/>
        <v>0.80811172635593798</v>
      </c>
      <c r="W35" s="23">
        <f t="shared" si="7"/>
        <v>0.91449319934500695</v>
      </c>
      <c r="X35" s="23">
        <f t="shared" si="7"/>
        <v>0.91555768450620434</v>
      </c>
      <c r="Y35" s="23">
        <f t="shared" si="7"/>
        <v>0.83681778664391004</v>
      </c>
      <c r="Z35" s="23">
        <f t="shared" si="7"/>
        <v>0.85177859380649612</v>
      </c>
      <c r="AA35" s="23">
        <f t="shared" si="7"/>
        <v>1.0456363668765845</v>
      </c>
      <c r="AB35" s="23">
        <f t="shared" si="7"/>
        <v>0.92148040816060361</v>
      </c>
      <c r="AC35" s="23">
        <f t="shared" si="7"/>
        <v>0.43724604501662828</v>
      </c>
    </row>
    <row r="36" spans="1:29" s="2" customFormat="1" x14ac:dyDescent="0.15">
      <c r="A36" s="5"/>
      <c r="B36" s="19" t="s">
        <v>24</v>
      </c>
      <c r="C36" s="23">
        <f t="shared" si="6"/>
        <v>0.24685980749919773</v>
      </c>
      <c r="D36" s="23">
        <f t="shared" si="4"/>
        <v>8.3128865551097941E-2</v>
      </c>
      <c r="E36" s="23">
        <f t="shared" si="4"/>
        <v>7.8842771403185796E-2</v>
      </c>
      <c r="F36" s="23">
        <f t="shared" si="4"/>
        <v>9.8278551257017954E-2</v>
      </c>
      <c r="G36" s="23">
        <f t="shared" si="4"/>
        <v>0.1294790196590121</v>
      </c>
      <c r="H36" s="23">
        <f t="shared" si="4"/>
        <v>9.1317744506185072E-2</v>
      </c>
      <c r="I36" s="23">
        <f t="shared" si="4"/>
        <v>0.15486860401877031</v>
      </c>
      <c r="J36" s="23">
        <f t="shared" si="4"/>
        <v>6.1291703263005148E-2</v>
      </c>
      <c r="K36" s="23">
        <f t="shared" si="4"/>
        <v>0.35109060445250118</v>
      </c>
      <c r="L36" s="23">
        <f t="shared" si="4"/>
        <v>5.5495594311754368E-2</v>
      </c>
      <c r="M36" s="23">
        <f t="shared" si="4"/>
        <v>5.2179067336060488E-2</v>
      </c>
      <c r="N36" s="23">
        <f t="shared" si="4"/>
        <v>6.2947920658158921E-2</v>
      </c>
      <c r="O36" s="23">
        <f t="shared" si="4"/>
        <v>0.13625151337522645</v>
      </c>
      <c r="P36" s="23">
        <f t="shared" si="4"/>
        <v>0.19103196329668853</v>
      </c>
      <c r="Q36" s="23">
        <f t="shared" si="4"/>
        <v>9.9929185201659748E-2</v>
      </c>
      <c r="R36" s="23">
        <f t="shared" si="4"/>
        <v>0.16579428186322398</v>
      </c>
      <c r="S36" s="23">
        <f t="shared" si="4"/>
        <v>0.23409438917513065</v>
      </c>
      <c r="T36" s="23">
        <f t="shared" si="4"/>
        <v>1.1823323492903395</v>
      </c>
      <c r="U36" s="23">
        <f t="shared" si="4"/>
        <v>2.023360082791327</v>
      </c>
      <c r="V36" s="23">
        <f t="shared" si="4"/>
        <v>1.9970437429203267</v>
      </c>
      <c r="W36" s="23">
        <f t="shared" si="7"/>
        <v>1.6442187549775129</v>
      </c>
      <c r="X36" s="23">
        <f t="shared" si="7"/>
        <v>1.6474445570214726</v>
      </c>
      <c r="Y36" s="23">
        <f t="shared" si="7"/>
        <v>0.9874540672436547</v>
      </c>
      <c r="Z36" s="23">
        <f t="shared" si="7"/>
        <v>1.164459930387129</v>
      </c>
      <c r="AA36" s="23">
        <f t="shared" si="7"/>
        <v>1.1892093802224666</v>
      </c>
      <c r="AB36" s="23">
        <f t="shared" si="7"/>
        <v>1.0915057740457843</v>
      </c>
      <c r="AC36" s="23">
        <f t="shared" si="7"/>
        <v>0.7582578008247195</v>
      </c>
    </row>
    <row r="37" spans="1:29" s="2" customFormat="1" x14ac:dyDescent="0.15">
      <c r="A37" s="50"/>
      <c r="B37" s="19" t="s">
        <v>25</v>
      </c>
      <c r="C37" s="23">
        <f t="shared" si="6"/>
        <v>92.156339776941181</v>
      </c>
      <c r="D37" s="23">
        <f t="shared" ref="D37:V39" si="8">D20/D$22*100</f>
        <v>94.143395421548945</v>
      </c>
      <c r="E37" s="23">
        <f t="shared" si="8"/>
        <v>95.689110608807823</v>
      </c>
      <c r="F37" s="23">
        <f t="shared" si="8"/>
        <v>96.596942838403763</v>
      </c>
      <c r="G37" s="23">
        <f t="shared" si="8"/>
        <v>97.189096929356708</v>
      </c>
      <c r="H37" s="23">
        <f t="shared" si="8"/>
        <v>97.418420849116131</v>
      </c>
      <c r="I37" s="23">
        <f t="shared" si="8"/>
        <v>97.842849533341109</v>
      </c>
      <c r="J37" s="23">
        <f t="shared" si="8"/>
        <v>98.336459811881497</v>
      </c>
      <c r="K37" s="23">
        <f t="shared" si="8"/>
        <v>98.854513801711349</v>
      </c>
      <c r="L37" s="23">
        <f t="shared" si="8"/>
        <v>97.951691648302671</v>
      </c>
      <c r="M37" s="23">
        <f t="shared" si="8"/>
        <v>97.379326503134493</v>
      </c>
      <c r="N37" s="23">
        <f t="shared" si="8"/>
        <v>97.497652823072698</v>
      </c>
      <c r="O37" s="23">
        <f t="shared" si="8"/>
        <v>96.760933139209229</v>
      </c>
      <c r="P37" s="23">
        <f t="shared" si="8"/>
        <v>97.36111962704598</v>
      </c>
      <c r="Q37" s="23">
        <f t="shared" si="8"/>
        <v>97.730546326552144</v>
      </c>
      <c r="R37" s="23">
        <f t="shared" si="8"/>
        <v>98.152911526072884</v>
      </c>
      <c r="S37" s="23">
        <f t="shared" si="8"/>
        <v>97.722386163063902</v>
      </c>
      <c r="T37" s="23">
        <f t="shared" si="8"/>
        <v>97.05672615211158</v>
      </c>
      <c r="U37" s="23">
        <f t="shared" si="8"/>
        <v>96.840854252227686</v>
      </c>
      <c r="V37" s="23">
        <f t="shared" si="8"/>
        <v>97.285752457773725</v>
      </c>
      <c r="W37" s="23">
        <f t="shared" si="7"/>
        <v>97.511201263516512</v>
      </c>
      <c r="X37" s="23">
        <f t="shared" si="7"/>
        <v>97.684494017792105</v>
      </c>
      <c r="Y37" s="23">
        <f t="shared" si="7"/>
        <v>99.081811879038668</v>
      </c>
      <c r="Z37" s="23">
        <f t="shared" si="7"/>
        <v>98.966462025251616</v>
      </c>
      <c r="AA37" s="23">
        <f t="shared" si="7"/>
        <v>99.15533328633822</v>
      </c>
      <c r="AB37" s="23">
        <f t="shared" si="7"/>
        <v>99.548634861099757</v>
      </c>
      <c r="AC37" s="23">
        <f t="shared" si="7"/>
        <v>97.69173613818873</v>
      </c>
    </row>
    <row r="38" spans="1:29" s="2" customFormat="1" x14ac:dyDescent="0.15">
      <c r="A38" s="50"/>
      <c r="B38" s="19" t="s">
        <v>26</v>
      </c>
      <c r="C38" s="23">
        <f t="shared" si="6"/>
        <v>7.8436602230588139</v>
      </c>
      <c r="D38" s="23">
        <f t="shared" si="8"/>
        <v>5.8566045784510568</v>
      </c>
      <c r="E38" s="23">
        <f t="shared" si="8"/>
        <v>4.3108893911921697</v>
      </c>
      <c r="F38" s="23">
        <f t="shared" si="8"/>
        <v>3.4030571615962373</v>
      </c>
      <c r="G38" s="23">
        <f t="shared" si="8"/>
        <v>2.8109030706432918</v>
      </c>
      <c r="H38" s="23">
        <f t="shared" si="8"/>
        <v>2.5815791508838704</v>
      </c>
      <c r="I38" s="23">
        <f t="shared" si="8"/>
        <v>2.1571504666588988</v>
      </c>
      <c r="J38" s="23">
        <f t="shared" si="8"/>
        <v>1.6635401881185112</v>
      </c>
      <c r="K38" s="23">
        <f t="shared" si="8"/>
        <v>1.1454861982886484</v>
      </c>
      <c r="L38" s="23">
        <f t="shared" si="8"/>
        <v>2.0483083516973348</v>
      </c>
      <c r="M38" s="23">
        <f t="shared" si="8"/>
        <v>2.6206734968655052</v>
      </c>
      <c r="N38" s="23">
        <f t="shared" si="8"/>
        <v>2.5023471769273016</v>
      </c>
      <c r="O38" s="23">
        <f t="shared" si="8"/>
        <v>3.2390668607907762</v>
      </c>
      <c r="P38" s="23">
        <f t="shared" si="8"/>
        <v>2.638880372954024</v>
      </c>
      <c r="Q38" s="23">
        <f t="shared" si="8"/>
        <v>2.2694536734478623</v>
      </c>
      <c r="R38" s="23">
        <f t="shared" si="8"/>
        <v>1.8470884739271207</v>
      </c>
      <c r="S38" s="23">
        <f t="shared" si="8"/>
        <v>2.2776138369360934</v>
      </c>
      <c r="T38" s="23">
        <f t="shared" si="8"/>
        <v>2.9432738478884151</v>
      </c>
      <c r="U38" s="23">
        <f t="shared" si="8"/>
        <v>3.1591457477723015</v>
      </c>
      <c r="V38" s="23">
        <f t="shared" si="8"/>
        <v>2.714247542226282</v>
      </c>
      <c r="W38" s="23">
        <f t="shared" si="7"/>
        <v>2.4887987364834898</v>
      </c>
      <c r="X38" s="23">
        <f t="shared" si="7"/>
        <v>2.3155059822079034</v>
      </c>
      <c r="Y38" s="23">
        <f t="shared" si="7"/>
        <v>0.91818812096134073</v>
      </c>
      <c r="Z38" s="23">
        <f t="shared" si="7"/>
        <v>1.0335379747483724</v>
      </c>
      <c r="AA38" s="23">
        <f t="shared" si="7"/>
        <v>0.84466671366177415</v>
      </c>
      <c r="AB38" s="23">
        <f t="shared" si="7"/>
        <v>0.45136513890024227</v>
      </c>
      <c r="AC38" s="23">
        <f t="shared" si="7"/>
        <v>2.3082638618112687</v>
      </c>
    </row>
    <row r="39" spans="1:29" s="2" customFormat="1" x14ac:dyDescent="0.15">
      <c r="A39" s="50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8"/>
        <v>100</v>
      </c>
      <c r="W39" s="23">
        <f t="shared" si="7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2" customFormat="1" x14ac:dyDescent="0.1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2" customFormat="1" x14ac:dyDescent="0.15">
      <c r="A41" s="5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2" customFormat="1" x14ac:dyDescent="0.15">
      <c r="A42" s="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9" s="2" customFormat="1" x14ac:dyDescent="0.15">
      <c r="A43" s="50"/>
      <c r="B43" s="19" t="s">
        <v>14</v>
      </c>
      <c r="C43" s="23" t="s">
        <v>10</v>
      </c>
      <c r="D43" s="23">
        <f>IF(C9=0,"--",((D9/C9)*100-100))</f>
        <v>37.190261765925669</v>
      </c>
      <c r="E43" s="23">
        <f t="shared" ref="E43:W54" si="9">IF(D9=0,"--",((E9/D9)*100-100))</f>
        <v>41.425965038789514</v>
      </c>
      <c r="F43" s="23">
        <f t="shared" si="9"/>
        <v>17.245262455394681</v>
      </c>
      <c r="G43" s="23">
        <f t="shared" si="9"/>
        <v>17.370566345662738</v>
      </c>
      <c r="H43" s="23">
        <f t="shared" si="9"/>
        <v>1.5224215430280452</v>
      </c>
      <c r="I43" s="23">
        <f t="shared" si="9"/>
        <v>-19.061470249074503</v>
      </c>
      <c r="J43" s="23">
        <f t="shared" si="9"/>
        <v>10.637271725441082</v>
      </c>
      <c r="K43" s="23">
        <f t="shared" si="9"/>
        <v>-4.3371364072611414</v>
      </c>
      <c r="L43" s="23">
        <f t="shared" si="9"/>
        <v>-4.0787308279509631</v>
      </c>
      <c r="M43" s="23">
        <f t="shared" si="9"/>
        <v>1.305705277007263</v>
      </c>
      <c r="N43" s="23">
        <f t="shared" si="9"/>
        <v>6.9706872558623587</v>
      </c>
      <c r="O43" s="23">
        <f t="shared" si="9"/>
        <v>-3.9391428788863863</v>
      </c>
      <c r="P43" s="23">
        <f t="shared" si="9"/>
        <v>-3.9008352259941432</v>
      </c>
      <c r="Q43" s="23">
        <f t="shared" si="9"/>
        <v>-15.556254223066887</v>
      </c>
      <c r="R43" s="23">
        <f t="shared" si="9"/>
        <v>11.678394803116902</v>
      </c>
      <c r="S43" s="23">
        <f t="shared" si="9"/>
        <v>7.5857795321284414</v>
      </c>
      <c r="T43" s="23">
        <f t="shared" si="9"/>
        <v>6.0554779849558429</v>
      </c>
      <c r="U43" s="23">
        <f t="shared" si="9"/>
        <v>19.924968181538944</v>
      </c>
      <c r="V43" s="23">
        <f t="shared" si="9"/>
        <v>14.526173169007862</v>
      </c>
      <c r="W43" s="23">
        <f t="shared" si="9"/>
        <v>8.0408123351137561</v>
      </c>
      <c r="X43" s="23">
        <f t="shared" ref="X43:AB43" si="10">IF(W9=0,"--",((X9/W9)*100-100))</f>
        <v>0.67778929839090551</v>
      </c>
      <c r="Y43" s="23">
        <f t="shared" si="10"/>
        <v>8.8004673191399547</v>
      </c>
      <c r="Z43" s="23">
        <f t="shared" si="10"/>
        <v>0.6273715463835714</v>
      </c>
      <c r="AA43" s="23">
        <f t="shared" si="10"/>
        <v>-0.75239821137326146</v>
      </c>
      <c r="AB43" s="23">
        <f t="shared" si="10"/>
        <v>6.7800758736101301</v>
      </c>
      <c r="AC43" s="60">
        <f>(POWER(AB9/C9,1/26)-1)*100</f>
        <v>5.6318437675203503</v>
      </c>
    </row>
    <row r="44" spans="1:29" s="2" customFormat="1" x14ac:dyDescent="0.15">
      <c r="A44" s="50"/>
      <c r="B44" s="19" t="s">
        <v>1029</v>
      </c>
      <c r="C44" s="23" t="s">
        <v>10</v>
      </c>
      <c r="D44" s="23">
        <f t="shared" ref="D44:S56" si="11">IF(C10=0,"--",((D10/C10)*100-100))</f>
        <v>41.957535728945089</v>
      </c>
      <c r="E44" s="23">
        <f t="shared" si="11"/>
        <v>-45.793553994756827</v>
      </c>
      <c r="F44" s="23">
        <f t="shared" si="11"/>
        <v>-74.100954326798728</v>
      </c>
      <c r="G44" s="23">
        <f t="shared" si="11"/>
        <v>-95.686093393082274</v>
      </c>
      <c r="H44" s="23">
        <f t="shared" si="11"/>
        <v>541.23263888888891</v>
      </c>
      <c r="I44" s="23">
        <f t="shared" si="11"/>
        <v>-99.882676774513783</v>
      </c>
      <c r="J44" s="23">
        <f t="shared" si="11"/>
        <v>93023.076923076922</v>
      </c>
      <c r="K44" s="23">
        <f t="shared" si="11"/>
        <v>-82.719312737485538</v>
      </c>
      <c r="L44" s="23">
        <f t="shared" si="11"/>
        <v>679.44550669216039</v>
      </c>
      <c r="M44" s="23">
        <f t="shared" si="11"/>
        <v>2337.1305041089172</v>
      </c>
      <c r="N44" s="23">
        <f t="shared" si="11"/>
        <v>-65.784470751651043</v>
      </c>
      <c r="O44" s="23">
        <f t="shared" si="11"/>
        <v>-65.847380343011793</v>
      </c>
      <c r="P44" s="23">
        <f t="shared" si="11"/>
        <v>581.8941384211206</v>
      </c>
      <c r="Q44" s="23">
        <f t="shared" si="11"/>
        <v>43.366344763119827</v>
      </c>
      <c r="R44" s="23">
        <f t="shared" si="11"/>
        <v>95.757641839636477</v>
      </c>
      <c r="S44" s="23">
        <f t="shared" si="11"/>
        <v>-71.556060661469957</v>
      </c>
      <c r="T44" s="23">
        <f t="shared" si="9"/>
        <v>-67.575618517141265</v>
      </c>
      <c r="U44" s="23">
        <f t="shared" si="9"/>
        <v>66.544660395544355</v>
      </c>
      <c r="V44" s="23">
        <f t="shared" si="9"/>
        <v>968.818724588843</v>
      </c>
      <c r="W44" s="23">
        <f t="shared" ref="W44:W56" si="12">IF(V10=0,"--",((W10/V10)*100-100))</f>
        <v>92.989812822697303</v>
      </c>
      <c r="X44" s="23">
        <f t="shared" ref="X44:X56" si="13">IF(W10=0,"--",((X10/W10)*100-100))</f>
        <v>-95.480029150791424</v>
      </c>
      <c r="Y44" s="23">
        <f t="shared" ref="Y44:Y56" si="14">IF(X10=0,"--",((Y10/X10)*100-100))</f>
        <v>-92.983365941431146</v>
      </c>
      <c r="Z44" s="23">
        <f t="shared" ref="Z44:Z56" si="15">IF(Y10=0,"--",((Z10/Y10)*100-100))</f>
        <v>5.089585666293388</v>
      </c>
      <c r="AA44" s="23">
        <f t="shared" ref="AA44:AA56" si="16">IF(Z10=0,"--",((AA10/Z10)*100-100))</f>
        <v>-100</v>
      </c>
      <c r="AB44" s="23" t="str">
        <f t="shared" ref="AB44:AB56" si="17">IF(AA10=0,"--",((AB10/AA10)*100-100))</f>
        <v>--</v>
      </c>
      <c r="AC44" s="60">
        <f t="shared" ref="AC44:AC56" si="18">(POWER(AB10/C10,1/26)-1)*100</f>
        <v>12.450446127079573</v>
      </c>
    </row>
    <row r="45" spans="1:29" s="2" customFormat="1" x14ac:dyDescent="0.15">
      <c r="A45" s="5"/>
      <c r="B45" s="19" t="s">
        <v>48</v>
      </c>
      <c r="C45" s="23" t="s">
        <v>10</v>
      </c>
      <c r="D45" s="23">
        <f t="shared" si="11"/>
        <v>266.00344258670913</v>
      </c>
      <c r="E45" s="23">
        <f t="shared" si="9"/>
        <v>113.08186391639893</v>
      </c>
      <c r="F45" s="23">
        <f t="shared" si="9"/>
        <v>28.208191514431689</v>
      </c>
      <c r="G45" s="23">
        <f t="shared" si="9"/>
        <v>-1.6894492485869534</v>
      </c>
      <c r="H45" s="23">
        <f t="shared" si="9"/>
        <v>-48.007749952466327</v>
      </c>
      <c r="I45" s="23">
        <f t="shared" si="9"/>
        <v>12.212862751379674</v>
      </c>
      <c r="J45" s="23">
        <f t="shared" si="9"/>
        <v>14.50089646868274</v>
      </c>
      <c r="K45" s="23">
        <f t="shared" si="9"/>
        <v>5.2552159129103586</v>
      </c>
      <c r="L45" s="23">
        <f t="shared" si="9"/>
        <v>9.7449213406841579</v>
      </c>
      <c r="M45" s="23">
        <f t="shared" si="9"/>
        <v>10.624328732027209</v>
      </c>
      <c r="N45" s="23">
        <f t="shared" si="9"/>
        <v>-2.9449441087872259</v>
      </c>
      <c r="O45" s="23">
        <f t="shared" si="9"/>
        <v>0.31869776430579577</v>
      </c>
      <c r="P45" s="23">
        <f t="shared" si="9"/>
        <v>-13.157879111139295</v>
      </c>
      <c r="Q45" s="23">
        <f t="shared" si="9"/>
        <v>-21.133709432666677</v>
      </c>
      <c r="R45" s="23">
        <f t="shared" si="9"/>
        <v>3.42691230373606</v>
      </c>
      <c r="S45" s="23">
        <f t="shared" si="9"/>
        <v>-20.357755316592176</v>
      </c>
      <c r="T45" s="23">
        <f t="shared" si="9"/>
        <v>1.913218900355119</v>
      </c>
      <c r="U45" s="23">
        <f t="shared" si="9"/>
        <v>-0.85853607406795618</v>
      </c>
      <c r="V45" s="23">
        <f t="shared" si="9"/>
        <v>10.351722682889218</v>
      </c>
      <c r="W45" s="23">
        <f t="shared" si="12"/>
        <v>0.47930786627247812</v>
      </c>
      <c r="X45" s="23">
        <f t="shared" si="13"/>
        <v>1.658752532244165</v>
      </c>
      <c r="Y45" s="23">
        <f t="shared" si="14"/>
        <v>-70.642192428532582</v>
      </c>
      <c r="Z45" s="23">
        <f t="shared" si="15"/>
        <v>17.685633596004052</v>
      </c>
      <c r="AA45" s="23">
        <f t="shared" si="16"/>
        <v>-17.746532777773993</v>
      </c>
      <c r="AB45" s="23">
        <f t="shared" si="17"/>
        <v>16.746696737264614</v>
      </c>
      <c r="AC45" s="60">
        <f t="shared" si="18"/>
        <v>2.1567847400270068</v>
      </c>
    </row>
    <row r="46" spans="1:29" s="2" customFormat="1" x14ac:dyDescent="0.15">
      <c r="A46" s="50"/>
      <c r="B46" s="19" t="s">
        <v>17</v>
      </c>
      <c r="C46" s="23" t="s">
        <v>10</v>
      </c>
      <c r="D46" s="23">
        <f t="shared" si="11"/>
        <v>15.590628115345012</v>
      </c>
      <c r="E46" s="23">
        <f t="shared" si="9"/>
        <v>-9.2104802058724147</v>
      </c>
      <c r="F46" s="23">
        <f t="shared" si="9"/>
        <v>-18.250750993832199</v>
      </c>
      <c r="G46" s="23">
        <f t="shared" si="9"/>
        <v>-11.778897432894254</v>
      </c>
      <c r="H46" s="23">
        <f t="shared" si="9"/>
        <v>-1.0535004224613687</v>
      </c>
      <c r="I46" s="23">
        <f t="shared" si="9"/>
        <v>-11.011698693870926</v>
      </c>
      <c r="J46" s="23">
        <f t="shared" si="9"/>
        <v>-12.329272281071752</v>
      </c>
      <c r="K46" s="23">
        <f t="shared" si="9"/>
        <v>2.8460759628279817</v>
      </c>
      <c r="L46" s="23">
        <f t="shared" si="9"/>
        <v>-26.496570281215256</v>
      </c>
      <c r="M46" s="23">
        <f t="shared" si="9"/>
        <v>18.955484967782226</v>
      </c>
      <c r="N46" s="23">
        <f t="shared" si="9"/>
        <v>2.9601319356355731</v>
      </c>
      <c r="O46" s="23">
        <f t="shared" si="9"/>
        <v>20.013772953778172</v>
      </c>
      <c r="P46" s="23">
        <f t="shared" si="9"/>
        <v>27.597335017183539</v>
      </c>
      <c r="Q46" s="23">
        <f t="shared" si="9"/>
        <v>-19.225880070153892</v>
      </c>
      <c r="R46" s="23">
        <f t="shared" si="9"/>
        <v>43.486346224218011</v>
      </c>
      <c r="S46" s="23">
        <f t="shared" si="9"/>
        <v>40.888765100563518</v>
      </c>
      <c r="T46" s="23">
        <f t="shared" si="9"/>
        <v>242.73626947130975</v>
      </c>
      <c r="U46" s="23">
        <f t="shared" si="9"/>
        <v>109.1201600569137</v>
      </c>
      <c r="V46" s="23">
        <f t="shared" si="9"/>
        <v>-6.7957961591141469</v>
      </c>
      <c r="W46" s="23">
        <f t="shared" si="12"/>
        <v>-13.015977608915762</v>
      </c>
      <c r="X46" s="23">
        <f t="shared" si="13"/>
        <v>-18.874019453836567</v>
      </c>
      <c r="Y46" s="23">
        <f t="shared" si="14"/>
        <v>-16.186686464573569</v>
      </c>
      <c r="Z46" s="23">
        <f t="shared" si="15"/>
        <v>7.5039772724360319</v>
      </c>
      <c r="AA46" s="23">
        <f t="shared" si="16"/>
        <v>-2.1976102478982966</v>
      </c>
      <c r="AB46" s="23">
        <f t="shared" si="17"/>
        <v>11.284623639111047</v>
      </c>
      <c r="AC46" s="60">
        <f t="shared" si="18"/>
        <v>7.3047859203317023</v>
      </c>
    </row>
    <row r="47" spans="1:29" s="2" customFormat="1" x14ac:dyDescent="0.15">
      <c r="A47" s="50"/>
      <c r="B47" s="19" t="s">
        <v>18</v>
      </c>
      <c r="C47" s="23" t="s">
        <v>10</v>
      </c>
      <c r="D47" s="23">
        <f t="shared" si="11"/>
        <v>7.8667073788214452</v>
      </c>
      <c r="E47" s="23">
        <f t="shared" si="9"/>
        <v>26.298967046059659</v>
      </c>
      <c r="F47" s="23">
        <f t="shared" si="9"/>
        <v>24.218005604739716</v>
      </c>
      <c r="G47" s="23">
        <f t="shared" si="9"/>
        <v>22.333566706143444</v>
      </c>
      <c r="H47" s="23">
        <f t="shared" si="9"/>
        <v>1.8911028231169951</v>
      </c>
      <c r="I47" s="23">
        <f t="shared" si="9"/>
        <v>-26.375555920971806</v>
      </c>
      <c r="J47" s="23">
        <f t="shared" si="9"/>
        <v>2.3959466625119461</v>
      </c>
      <c r="K47" s="23">
        <f t="shared" si="9"/>
        <v>21.969875573018967</v>
      </c>
      <c r="L47" s="23">
        <f t="shared" si="9"/>
        <v>-42.875413781659923</v>
      </c>
      <c r="M47" s="23">
        <f t="shared" si="9"/>
        <v>14.38891715161364</v>
      </c>
      <c r="N47" s="23">
        <f t="shared" si="9"/>
        <v>6.2910011621718951</v>
      </c>
      <c r="O47" s="23">
        <f t="shared" si="9"/>
        <v>21.947706428572133</v>
      </c>
      <c r="P47" s="23">
        <f t="shared" si="9"/>
        <v>20.994780889583623</v>
      </c>
      <c r="Q47" s="23">
        <f t="shared" si="9"/>
        <v>-8.3313511999002401</v>
      </c>
      <c r="R47" s="23">
        <f t="shared" si="9"/>
        <v>40.968976862629034</v>
      </c>
      <c r="S47" s="23">
        <f t="shared" si="9"/>
        <v>35.694568735923525</v>
      </c>
      <c r="T47" s="23">
        <f t="shared" si="9"/>
        <v>241.38388361115534</v>
      </c>
      <c r="U47" s="23">
        <f t="shared" si="9"/>
        <v>85.030692893537548</v>
      </c>
      <c r="V47" s="23">
        <f t="shared" si="9"/>
        <v>2.7446303607176361</v>
      </c>
      <c r="W47" s="23">
        <f t="shared" si="12"/>
        <v>-1.7514084940731749</v>
      </c>
      <c r="X47" s="23">
        <f t="shared" si="13"/>
        <v>-5.4141274734983966</v>
      </c>
      <c r="Y47" s="23">
        <f t="shared" si="14"/>
        <v>-4.1714238226538924</v>
      </c>
      <c r="Z47" s="23">
        <f t="shared" si="15"/>
        <v>8.9813986022042229</v>
      </c>
      <c r="AA47" s="23">
        <f t="shared" si="16"/>
        <v>5.47258731001466</v>
      </c>
      <c r="AB47" s="23">
        <f t="shared" si="17"/>
        <v>4.4309469776911925</v>
      </c>
      <c r="AC47" s="60">
        <f t="shared" si="18"/>
        <v>13.034399712333112</v>
      </c>
    </row>
    <row r="48" spans="1:29" s="2" customFormat="1" x14ac:dyDescent="0.15">
      <c r="A48" s="50"/>
      <c r="B48" s="19" t="s">
        <v>19</v>
      </c>
      <c r="C48" s="23" t="s">
        <v>10</v>
      </c>
      <c r="D48" s="23">
        <f t="shared" si="11"/>
        <v>39.119649880794981</v>
      </c>
      <c r="E48" s="23">
        <f t="shared" si="9"/>
        <v>30.858039008218782</v>
      </c>
      <c r="F48" s="23">
        <f t="shared" si="9"/>
        <v>17.512905318163348</v>
      </c>
      <c r="G48" s="23">
        <f t="shared" si="9"/>
        <v>18.865927520656967</v>
      </c>
      <c r="H48" s="23">
        <f t="shared" si="9"/>
        <v>3.0698961400832161</v>
      </c>
      <c r="I48" s="23">
        <f t="shared" si="9"/>
        <v>-26.83831476374192</v>
      </c>
      <c r="J48" s="23">
        <f t="shared" si="9"/>
        <v>-14.277517764605193</v>
      </c>
      <c r="K48" s="23">
        <f t="shared" si="9"/>
        <v>-29.614249407326085</v>
      </c>
      <c r="L48" s="23">
        <f t="shared" si="9"/>
        <v>-5.9957443192236184</v>
      </c>
      <c r="M48" s="23">
        <f t="shared" si="9"/>
        <v>1.5777173154736488</v>
      </c>
      <c r="N48" s="23">
        <f t="shared" si="9"/>
        <v>5.4622548531437047</v>
      </c>
      <c r="O48" s="23">
        <f t="shared" si="9"/>
        <v>-0.28423652712075409</v>
      </c>
      <c r="P48" s="23">
        <f t="shared" si="9"/>
        <v>9.9486616545608939</v>
      </c>
      <c r="Q48" s="23">
        <f t="shared" si="9"/>
        <v>3.0170033756277803E-2</v>
      </c>
      <c r="R48" s="23">
        <f t="shared" si="9"/>
        <v>9.5700965842680006</v>
      </c>
      <c r="S48" s="23">
        <f t="shared" si="9"/>
        <v>74.706883368913992</v>
      </c>
      <c r="T48" s="23">
        <f t="shared" si="9"/>
        <v>78.395880567051506</v>
      </c>
      <c r="U48" s="23">
        <f t="shared" si="9"/>
        <v>114.11809924852125</v>
      </c>
      <c r="V48" s="23">
        <f t="shared" si="9"/>
        <v>-11.599610555155849</v>
      </c>
      <c r="W48" s="23">
        <f t="shared" si="12"/>
        <v>-15.940976901546861</v>
      </c>
      <c r="X48" s="23">
        <f t="shared" si="13"/>
        <v>-20.195488480082943</v>
      </c>
      <c r="Y48" s="23">
        <f t="shared" si="14"/>
        <v>17.373598503693529</v>
      </c>
      <c r="Z48" s="23">
        <f t="shared" si="15"/>
        <v>-6.9710783536849164</v>
      </c>
      <c r="AA48" s="23">
        <f t="shared" si="16"/>
        <v>10.673013134073003</v>
      </c>
      <c r="AB48" s="23">
        <f t="shared" si="17"/>
        <v>-14.396271804656294</v>
      </c>
      <c r="AC48" s="60">
        <f t="shared" si="18"/>
        <v>6.946052074672715</v>
      </c>
    </row>
    <row r="49" spans="1:29" s="2" customFormat="1" x14ac:dyDescent="0.15">
      <c r="A49" s="5"/>
      <c r="B49" s="19" t="s">
        <v>20</v>
      </c>
      <c r="C49" s="23" t="s">
        <v>10</v>
      </c>
      <c r="D49" s="23">
        <f t="shared" si="11"/>
        <v>-52.05413257894331</v>
      </c>
      <c r="E49" s="23">
        <f t="shared" si="9"/>
        <v>40.090003891025731</v>
      </c>
      <c r="F49" s="23">
        <f t="shared" si="9"/>
        <v>6.6644507229516137</v>
      </c>
      <c r="G49" s="23">
        <f t="shared" si="9"/>
        <v>58.165177561396291</v>
      </c>
      <c r="H49" s="23">
        <f t="shared" si="9"/>
        <v>0.40012091343622558</v>
      </c>
      <c r="I49" s="23">
        <f t="shared" si="9"/>
        <v>-40.915414299366525</v>
      </c>
      <c r="J49" s="23">
        <f t="shared" si="9"/>
        <v>115.32790092451043</v>
      </c>
      <c r="K49" s="23">
        <f t="shared" si="9"/>
        <v>53.678581200933507</v>
      </c>
      <c r="L49" s="23">
        <f t="shared" si="9"/>
        <v>-21.919031512951662</v>
      </c>
      <c r="M49" s="23">
        <f t="shared" si="9"/>
        <v>57.042499672036399</v>
      </c>
      <c r="N49" s="23">
        <f t="shared" si="9"/>
        <v>-28.148707954996482</v>
      </c>
      <c r="O49" s="23">
        <f t="shared" si="9"/>
        <v>-18.369928214731615</v>
      </c>
      <c r="P49" s="23">
        <f t="shared" si="9"/>
        <v>63.288793132289101</v>
      </c>
      <c r="Q49" s="23">
        <f t="shared" si="9"/>
        <v>-36.169246259395436</v>
      </c>
      <c r="R49" s="23">
        <f t="shared" si="9"/>
        <v>59.13960645923359</v>
      </c>
      <c r="S49" s="23">
        <f t="shared" si="9"/>
        <v>0.17369044950332579</v>
      </c>
      <c r="T49" s="23">
        <f t="shared" si="9"/>
        <v>435.07100389176662</v>
      </c>
      <c r="U49" s="23">
        <f t="shared" si="9"/>
        <v>76.578871287667369</v>
      </c>
      <c r="V49" s="23">
        <f t="shared" si="9"/>
        <v>1.9458703136716196</v>
      </c>
      <c r="W49" s="23">
        <f t="shared" si="12"/>
        <v>20.760473046842833</v>
      </c>
      <c r="X49" s="23">
        <f t="shared" si="13"/>
        <v>-4.7455806402553975</v>
      </c>
      <c r="Y49" s="23">
        <f t="shared" si="14"/>
        <v>0.34759012745386997</v>
      </c>
      <c r="Z49" s="23">
        <f t="shared" si="15"/>
        <v>6.8386177504300036</v>
      </c>
      <c r="AA49" s="23">
        <f t="shared" si="16"/>
        <v>5.886230186517821</v>
      </c>
      <c r="AB49" s="23">
        <f t="shared" si="17"/>
        <v>24.149063282172349</v>
      </c>
      <c r="AC49" s="60">
        <f t="shared" si="18"/>
        <v>15.407903155444558</v>
      </c>
    </row>
    <row r="50" spans="1:29" s="2" customFormat="1" x14ac:dyDescent="0.15">
      <c r="A50" s="50"/>
      <c r="B50" s="19" t="s">
        <v>21</v>
      </c>
      <c r="C50" s="23" t="s">
        <v>10</v>
      </c>
      <c r="D50" s="23">
        <f t="shared" si="11"/>
        <v>22.847203064244042</v>
      </c>
      <c r="E50" s="23">
        <f t="shared" si="9"/>
        <v>8.2154353985505821</v>
      </c>
      <c r="F50" s="23">
        <f t="shared" si="9"/>
        <v>42.586769118389725</v>
      </c>
      <c r="G50" s="23">
        <f t="shared" si="9"/>
        <v>-9.6165530494644571</v>
      </c>
      <c r="H50" s="23">
        <f t="shared" si="9"/>
        <v>-6.1345248854359653</v>
      </c>
      <c r="I50" s="23">
        <f t="shared" si="9"/>
        <v>-22.475068772375622</v>
      </c>
      <c r="J50" s="23">
        <f t="shared" si="9"/>
        <v>48.524527846581663</v>
      </c>
      <c r="K50" s="23">
        <f t="shared" si="9"/>
        <v>11.100645530794665</v>
      </c>
      <c r="L50" s="23">
        <f t="shared" si="9"/>
        <v>-48.931480180218564</v>
      </c>
      <c r="M50" s="23">
        <f t="shared" si="9"/>
        <v>23.526966366671815</v>
      </c>
      <c r="N50" s="23">
        <f t="shared" si="9"/>
        <v>31.012699015083484</v>
      </c>
      <c r="O50" s="23">
        <f t="shared" si="9"/>
        <v>49.396136750875428</v>
      </c>
      <c r="P50" s="23">
        <f t="shared" si="9"/>
        <v>0.94397043315863982</v>
      </c>
      <c r="Q50" s="23">
        <f t="shared" si="9"/>
        <v>29.147671044408725</v>
      </c>
      <c r="R50" s="23">
        <f t="shared" si="9"/>
        <v>54.099670025574994</v>
      </c>
      <c r="S50" s="23">
        <f t="shared" si="9"/>
        <v>24.41869834957653</v>
      </c>
      <c r="T50" s="23">
        <f t="shared" si="9"/>
        <v>170.48898923709402</v>
      </c>
      <c r="U50" s="23">
        <f t="shared" si="9"/>
        <v>38.91603999853902</v>
      </c>
      <c r="V50" s="23">
        <f t="shared" si="9"/>
        <v>1.3740415829655035</v>
      </c>
      <c r="W50" s="23">
        <f t="shared" si="12"/>
        <v>-2.2408155079613437</v>
      </c>
      <c r="X50" s="23">
        <f t="shared" si="13"/>
        <v>0.93462361122062987</v>
      </c>
      <c r="Y50" s="23">
        <f t="shared" si="14"/>
        <v>9.0984583030771233</v>
      </c>
      <c r="Z50" s="23">
        <f t="shared" si="15"/>
        <v>11.677358742439509</v>
      </c>
      <c r="AA50" s="23">
        <f t="shared" si="16"/>
        <v>0.85036664459552469</v>
      </c>
      <c r="AB50" s="23">
        <f t="shared" si="17"/>
        <v>5.6677459898351685</v>
      </c>
      <c r="AC50" s="60">
        <f t="shared" si="18"/>
        <v>14.117282360127525</v>
      </c>
    </row>
    <row r="51" spans="1:29" s="2" customFormat="1" x14ac:dyDescent="0.15">
      <c r="A51" s="50"/>
      <c r="B51" s="19" t="s">
        <v>22</v>
      </c>
      <c r="C51" s="23" t="s">
        <v>10</v>
      </c>
      <c r="D51" s="23">
        <f t="shared" si="11"/>
        <v>0.43013968544384795</v>
      </c>
      <c r="E51" s="23">
        <f t="shared" si="9"/>
        <v>34.95426531082947</v>
      </c>
      <c r="F51" s="23">
        <f t="shared" si="9"/>
        <v>11.758508493349808</v>
      </c>
      <c r="G51" s="23">
        <f t="shared" si="9"/>
        <v>162.83214962533651</v>
      </c>
      <c r="H51" s="23">
        <f t="shared" si="9"/>
        <v>55.858115766657903</v>
      </c>
      <c r="I51" s="23">
        <f t="shared" si="9"/>
        <v>-67.751906115399436</v>
      </c>
      <c r="J51" s="23">
        <f t="shared" si="9"/>
        <v>78.279963483915907</v>
      </c>
      <c r="K51" s="23">
        <f t="shared" si="9"/>
        <v>-31.846493491976361</v>
      </c>
      <c r="L51" s="23">
        <f t="shared" si="9"/>
        <v>-8.967897625516926</v>
      </c>
      <c r="M51" s="23">
        <f t="shared" si="9"/>
        <v>-3.7835009207371115</v>
      </c>
      <c r="N51" s="23">
        <f t="shared" si="9"/>
        <v>10.243146153433088</v>
      </c>
      <c r="O51" s="23">
        <f t="shared" si="9"/>
        <v>11.853286771979214</v>
      </c>
      <c r="P51" s="23">
        <f t="shared" si="9"/>
        <v>81.742668627431385</v>
      </c>
      <c r="Q51" s="23">
        <f t="shared" si="9"/>
        <v>-46.510234813664788</v>
      </c>
      <c r="R51" s="23">
        <f t="shared" si="9"/>
        <v>35.477064515239789</v>
      </c>
      <c r="S51" s="23">
        <f t="shared" si="9"/>
        <v>-6.8275560943971101</v>
      </c>
      <c r="T51" s="23">
        <f t="shared" si="9"/>
        <v>921.83346906834208</v>
      </c>
      <c r="U51" s="23">
        <f t="shared" si="9"/>
        <v>109.49611246815306</v>
      </c>
      <c r="V51" s="23">
        <f t="shared" si="9"/>
        <v>13.734455328922905</v>
      </c>
      <c r="W51" s="23">
        <f t="shared" si="12"/>
        <v>4.951057919812385</v>
      </c>
      <c r="X51" s="23">
        <f t="shared" si="13"/>
        <v>-9.1043781719900494</v>
      </c>
      <c r="Y51" s="23">
        <f t="shared" si="14"/>
        <v>-0.74326917219060817</v>
      </c>
      <c r="Z51" s="23">
        <f t="shared" si="15"/>
        <v>14.292677599157116</v>
      </c>
      <c r="AA51" s="23">
        <f t="shared" si="16"/>
        <v>3.9459358858935758</v>
      </c>
      <c r="AB51" s="23">
        <f t="shared" si="17"/>
        <v>12.931787586737926</v>
      </c>
      <c r="AC51" s="60">
        <f t="shared" si="18"/>
        <v>19.362222661887696</v>
      </c>
    </row>
    <row r="52" spans="1:29" s="2" customFormat="1" x14ac:dyDescent="0.15">
      <c r="A52" s="50"/>
      <c r="B52" s="19" t="s">
        <v>23</v>
      </c>
      <c r="C52" s="23" t="s">
        <v>10</v>
      </c>
      <c r="D52" s="23">
        <f t="shared" si="11"/>
        <v>16.830623375299453</v>
      </c>
      <c r="E52" s="23">
        <f t="shared" si="9"/>
        <v>146.52356645288896</v>
      </c>
      <c r="F52" s="23">
        <f t="shared" si="9"/>
        <v>-6.8211447819393101</v>
      </c>
      <c r="G52" s="23">
        <f t="shared" si="9"/>
        <v>53.765020195753209</v>
      </c>
      <c r="H52" s="23">
        <f t="shared" si="9"/>
        <v>-12.633503240309921</v>
      </c>
      <c r="I52" s="23">
        <f t="shared" si="9"/>
        <v>37.959603004797486</v>
      </c>
      <c r="J52" s="23">
        <f t="shared" si="9"/>
        <v>-0.41504123084492051</v>
      </c>
      <c r="K52" s="23">
        <f t="shared" si="9"/>
        <v>125.62850096217494</v>
      </c>
      <c r="L52" s="23">
        <f t="shared" si="9"/>
        <v>-52.377281959596672</v>
      </c>
      <c r="M52" s="23">
        <f t="shared" si="9"/>
        <v>26.319485900902478</v>
      </c>
      <c r="N52" s="23">
        <f t="shared" si="9"/>
        <v>-10.604460034572355</v>
      </c>
      <c r="O52" s="23">
        <f t="shared" si="9"/>
        <v>7.373682261379372</v>
      </c>
      <c r="P52" s="23">
        <f t="shared" si="9"/>
        <v>43.038171315433345</v>
      </c>
      <c r="Q52" s="23">
        <f t="shared" si="9"/>
        <v>13.599089970346739</v>
      </c>
      <c r="R52" s="23">
        <f t="shared" si="9"/>
        <v>33.502333268520317</v>
      </c>
      <c r="S52" s="23">
        <f t="shared" si="9"/>
        <v>45.653052530394262</v>
      </c>
      <c r="T52" s="23">
        <f t="shared" si="9"/>
        <v>487.36680974177318</v>
      </c>
      <c r="U52" s="23">
        <f t="shared" si="9"/>
        <v>107.09700237217444</v>
      </c>
      <c r="V52" s="23">
        <f t="shared" si="9"/>
        <v>5.1345100531118675</v>
      </c>
      <c r="W52" s="23">
        <f t="shared" si="12"/>
        <v>18.044212969795439</v>
      </c>
      <c r="X52" s="23">
        <f t="shared" si="13"/>
        <v>-2.3812541280940849</v>
      </c>
      <c r="Y52" s="23">
        <f t="shared" si="14"/>
        <v>-5.4075051784506627</v>
      </c>
      <c r="Z52" s="23">
        <f t="shared" si="15"/>
        <v>3.250677342754102</v>
      </c>
      <c r="AA52" s="23">
        <f t="shared" si="16"/>
        <v>21.350407982965123</v>
      </c>
      <c r="AB52" s="23">
        <f t="shared" si="17"/>
        <v>-5.4845119094697026</v>
      </c>
      <c r="AC52" s="60">
        <f t="shared" si="18"/>
        <v>25.082477496884216</v>
      </c>
    </row>
    <row r="53" spans="1:29" s="2" customFormat="1" x14ac:dyDescent="0.15">
      <c r="A53" s="5"/>
      <c r="B53" s="19" t="s">
        <v>24</v>
      </c>
      <c r="C53" s="23" t="s">
        <v>10</v>
      </c>
      <c r="D53" s="23">
        <f t="shared" si="11"/>
        <v>-54.638839372650068</v>
      </c>
      <c r="E53" s="23">
        <f t="shared" si="9"/>
        <v>30.645520816993724</v>
      </c>
      <c r="F53" s="23">
        <f t="shared" si="9"/>
        <v>43.549767136185864</v>
      </c>
      <c r="G53" s="23">
        <f t="shared" si="9"/>
        <v>51.746673757016936</v>
      </c>
      <c r="H53" s="23">
        <f t="shared" si="9"/>
        <v>-29.700277854653436</v>
      </c>
      <c r="I53" s="23">
        <f t="shared" si="9"/>
        <v>37.803756829473656</v>
      </c>
      <c r="J53" s="23">
        <f t="shared" si="9"/>
        <v>-56.5942170900029</v>
      </c>
      <c r="K53" s="23">
        <f t="shared" si="9"/>
        <v>447.07886283859864</v>
      </c>
      <c r="L53" s="23">
        <f t="shared" si="9"/>
        <v>-84.707405992234484</v>
      </c>
      <c r="M53" s="23">
        <f t="shared" si="9"/>
        <v>-3.6261474471670567</v>
      </c>
      <c r="N53" s="23">
        <f t="shared" si="9"/>
        <v>28.36629537664345</v>
      </c>
      <c r="O53" s="23">
        <f t="shared" si="9"/>
        <v>110.58070708686608</v>
      </c>
      <c r="P53" s="23">
        <f t="shared" si="9"/>
        <v>34.455573787927221</v>
      </c>
      <c r="Q53" s="23">
        <f t="shared" si="9"/>
        <v>-56.105479099248505</v>
      </c>
      <c r="R53" s="23">
        <f t="shared" si="9"/>
        <v>85.605242297506152</v>
      </c>
      <c r="S53" s="23">
        <f t="shared" si="9"/>
        <v>52.972296020005473</v>
      </c>
      <c r="T53" s="23">
        <f t="shared" si="9"/>
        <v>489.34857970988207</v>
      </c>
      <c r="U53" s="23">
        <f t="shared" si="9"/>
        <v>124.16215688482964</v>
      </c>
      <c r="V53" s="23">
        <f t="shared" si="9"/>
        <v>8.4613202426646552</v>
      </c>
      <c r="W53" s="23">
        <f t="shared" si="12"/>
        <v>-14.116912369773587</v>
      </c>
      <c r="X53" s="23">
        <f t="shared" si="13"/>
        <v>-2.3034557485067637</v>
      </c>
      <c r="Y53" s="23">
        <f t="shared" si="14"/>
        <v>-37.967742765687177</v>
      </c>
      <c r="Z53" s="23">
        <f t="shared" si="15"/>
        <v>19.620258422688281</v>
      </c>
      <c r="AA53" s="23">
        <f t="shared" si="16"/>
        <v>0.9534255936142273</v>
      </c>
      <c r="AB53" s="23">
        <f t="shared" si="17"/>
        <v>-1.5614367961972135</v>
      </c>
      <c r="AC53" s="60">
        <f t="shared" si="18"/>
        <v>11.655860427494247</v>
      </c>
    </row>
    <row r="54" spans="1:29" s="2" customFormat="1" x14ac:dyDescent="0.15">
      <c r="A54" s="50"/>
      <c r="B54" s="19" t="s">
        <v>25</v>
      </c>
      <c r="C54" s="23" t="s">
        <v>10</v>
      </c>
      <c r="D54" s="23">
        <f t="shared" si="11"/>
        <v>37.609155834607662</v>
      </c>
      <c r="E54" s="23">
        <f t="shared" si="9"/>
        <v>40.009387863317897</v>
      </c>
      <c r="F54" s="23">
        <f t="shared" si="9"/>
        <v>16.253621837112163</v>
      </c>
      <c r="G54" s="23">
        <f t="shared" si="9"/>
        <v>15.886457832070036</v>
      </c>
      <c r="H54" s="23">
        <f t="shared" si="9"/>
        <v>-8.7143971062786818E-2</v>
      </c>
      <c r="I54" s="23">
        <f t="shared" si="9"/>
        <v>-18.390473691238597</v>
      </c>
      <c r="J54" s="23">
        <f t="shared" si="9"/>
        <v>10.228719969812161</v>
      </c>
      <c r="K54" s="23">
        <f t="shared" si="9"/>
        <v>-3.9904678178009902</v>
      </c>
      <c r="L54" s="23">
        <f t="shared" si="9"/>
        <v>-4.1356137854407535</v>
      </c>
      <c r="M54" s="23">
        <f t="shared" si="9"/>
        <v>1.9004825548426822</v>
      </c>
      <c r="N54" s="23">
        <f t="shared" si="9"/>
        <v>6.5352489610684898</v>
      </c>
      <c r="O54" s="23">
        <f t="shared" si="9"/>
        <v>-3.4472781902038747</v>
      </c>
      <c r="P54" s="23">
        <f t="shared" si="9"/>
        <v>-3.5061537699165513</v>
      </c>
      <c r="Q54" s="23">
        <f t="shared" si="9"/>
        <v>-15.769617481878569</v>
      </c>
      <c r="R54" s="23">
        <f t="shared" si="9"/>
        <v>12.353316563893358</v>
      </c>
      <c r="S54" s="23">
        <f t="shared" si="9"/>
        <v>7.865411562039057</v>
      </c>
      <c r="T54" s="23">
        <f t="shared" si="9"/>
        <v>15.89247786491444</v>
      </c>
      <c r="U54" s="23">
        <f t="shared" si="9"/>
        <v>30.695810094416629</v>
      </c>
      <c r="V54" s="23">
        <f t="shared" ref="E54:V56" si="19">IF(U20=0,"--",((V20/U20)*100-100))</f>
        <v>10.395435559252661</v>
      </c>
      <c r="W54" s="23">
        <f t="shared" si="12"/>
        <v>4.5540580947755558</v>
      </c>
      <c r="X54" s="23">
        <f t="shared" si="13"/>
        <v>-2.321469669841008</v>
      </c>
      <c r="Y54" s="23">
        <f t="shared" si="14"/>
        <v>4.9735290842321263</v>
      </c>
      <c r="Z54" s="23">
        <f t="shared" si="15"/>
        <v>1.3190701643067086</v>
      </c>
      <c r="AA54" s="23">
        <f t="shared" si="16"/>
        <v>-0.95893158978304882</v>
      </c>
      <c r="AB54" s="23">
        <f t="shared" si="17"/>
        <v>7.6754722088417537</v>
      </c>
      <c r="AC54" s="60">
        <f t="shared" si="18"/>
        <v>5.7646507262991031</v>
      </c>
    </row>
    <row r="55" spans="1:29" s="2" customFormat="1" x14ac:dyDescent="0.15">
      <c r="A55" s="50"/>
      <c r="B55" s="19" t="s">
        <v>26</v>
      </c>
      <c r="C55" s="23" t="s">
        <v>10</v>
      </c>
      <c r="D55" s="23">
        <f t="shared" si="11"/>
        <v>0.57958065357706801</v>
      </c>
      <c r="E55" s="23">
        <f t="shared" si="19"/>
        <v>1.3924164908690528</v>
      </c>
      <c r="F55" s="23">
        <f t="shared" si="19"/>
        <v>-9.0907672502974606</v>
      </c>
      <c r="G55" s="23">
        <f t="shared" si="19"/>
        <v>-4.8617520103532001</v>
      </c>
      <c r="H55" s="23">
        <f t="shared" si="19"/>
        <v>-8.4544138045722832</v>
      </c>
      <c r="I55" s="23">
        <f t="shared" si="19"/>
        <v>-32.103428565089374</v>
      </c>
      <c r="J55" s="23">
        <f t="shared" si="19"/>
        <v>-15.421078081450332</v>
      </c>
      <c r="K55" s="23">
        <f t="shared" si="19"/>
        <v>-34.235884692785262</v>
      </c>
      <c r="L55" s="23">
        <f t="shared" si="19"/>
        <v>73.0004905576601</v>
      </c>
      <c r="M55" s="23">
        <f t="shared" si="19"/>
        <v>31.141152408509782</v>
      </c>
      <c r="N55" s="23">
        <f t="shared" si="19"/>
        <v>1.6016072667060399</v>
      </c>
      <c r="O55" s="23">
        <f t="shared" si="19"/>
        <v>25.930515924200975</v>
      </c>
      <c r="P55" s="23">
        <f t="shared" si="19"/>
        <v>-21.870706652265113</v>
      </c>
      <c r="Q55" s="23">
        <f t="shared" si="19"/>
        <v>-27.835164693208711</v>
      </c>
      <c r="R55" s="23">
        <f t="shared" si="19"/>
        <v>-8.9501125764960108</v>
      </c>
      <c r="S55" s="23">
        <f t="shared" si="19"/>
        <v>33.593006250658988</v>
      </c>
      <c r="T55" s="23">
        <f t="shared" si="19"/>
        <v>50.790594180240134</v>
      </c>
      <c r="U55" s="23">
        <f t="shared" si="19"/>
        <v>40.594289763234485</v>
      </c>
      <c r="V55" s="23">
        <f t="shared" si="19"/>
        <v>-5.5851565421516085</v>
      </c>
      <c r="W55" s="23">
        <f t="shared" si="12"/>
        <v>-4.3519866575916382</v>
      </c>
      <c r="X55" s="23">
        <f t="shared" si="13"/>
        <v>-9.2839520966186484</v>
      </c>
      <c r="Y55" s="23">
        <f t="shared" si="14"/>
        <v>-58.960954443120734</v>
      </c>
      <c r="Z55" s="23">
        <f t="shared" si="15"/>
        <v>14.180478570540345</v>
      </c>
      <c r="AA55" s="23">
        <f t="shared" si="16"/>
        <v>-19.212117611949196</v>
      </c>
      <c r="AB55" s="23">
        <f t="shared" si="17"/>
        <v>-42.68870942984644</v>
      </c>
      <c r="AC55" s="60">
        <f t="shared" si="18"/>
        <v>-5.5156809183208866</v>
      </c>
    </row>
    <row r="56" spans="1:29" s="2" customFormat="1" x14ac:dyDescent="0.15">
      <c r="A56" s="50"/>
      <c r="B56" s="19" t="s">
        <v>7</v>
      </c>
      <c r="C56" s="23" t="s">
        <v>10</v>
      </c>
      <c r="D56" s="23">
        <f t="shared" si="11"/>
        <v>34.704681775365515</v>
      </c>
      <c r="E56" s="23">
        <f t="shared" si="19"/>
        <v>37.747744549859931</v>
      </c>
      <c r="F56" s="23">
        <f t="shared" si="19"/>
        <v>15.16105325668056</v>
      </c>
      <c r="G56" s="23">
        <f t="shared" si="19"/>
        <v>15.180384391124434</v>
      </c>
      <c r="H56" s="23">
        <f t="shared" si="19"/>
        <v>-0.32233981574191262</v>
      </c>
      <c r="I56" s="23">
        <f t="shared" si="19"/>
        <v>-18.744484475232042</v>
      </c>
      <c r="J56" s="23">
        <f t="shared" si="19"/>
        <v>9.675415231452277</v>
      </c>
      <c r="K56" s="23">
        <f t="shared" si="19"/>
        <v>-4.4936124825803319</v>
      </c>
      <c r="L56" s="23">
        <f t="shared" si="19"/>
        <v>-3.2520303562929911</v>
      </c>
      <c r="M56" s="23">
        <f t="shared" si="19"/>
        <v>2.4994216375475702</v>
      </c>
      <c r="N56" s="23">
        <f t="shared" si="19"/>
        <v>6.4059543207540344</v>
      </c>
      <c r="O56" s="23">
        <f t="shared" si="19"/>
        <v>-2.7121437885385404</v>
      </c>
      <c r="P56" s="23">
        <f t="shared" si="19"/>
        <v>-4.1009939164611069</v>
      </c>
      <c r="Q56" s="23">
        <f t="shared" si="19"/>
        <v>-16.08801283912787</v>
      </c>
      <c r="R56" s="23">
        <f t="shared" si="19"/>
        <v>11.869845108696424</v>
      </c>
      <c r="S56" s="23">
        <f t="shared" si="19"/>
        <v>8.3406229981512325</v>
      </c>
      <c r="T56" s="23">
        <f t="shared" si="19"/>
        <v>16.687322190942353</v>
      </c>
      <c r="U56" s="23">
        <f t="shared" si="19"/>
        <v>30.987149457847494</v>
      </c>
      <c r="V56" s="23">
        <f t="shared" si="19"/>
        <v>9.8905853634123133</v>
      </c>
      <c r="W56" s="23">
        <f t="shared" si="12"/>
        <v>4.312325993974838</v>
      </c>
      <c r="X56" s="23">
        <f t="shared" si="13"/>
        <v>-2.4947518445065384</v>
      </c>
      <c r="Y56" s="23">
        <f t="shared" si="14"/>
        <v>3.4931222934625481</v>
      </c>
      <c r="Z56" s="23">
        <f t="shared" si="15"/>
        <v>1.4371620884810596</v>
      </c>
      <c r="AA56" s="23">
        <f t="shared" si="16"/>
        <v>-1.1475851989236077</v>
      </c>
      <c r="AB56" s="23">
        <f t="shared" si="17"/>
        <v>7.250062730931603</v>
      </c>
      <c r="AC56" s="60">
        <f t="shared" si="18"/>
        <v>5.4512397312218352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>
      <c r="AB60" s="76" t="s">
        <v>1090</v>
      </c>
    </row>
    <row r="61" spans="1:29" ht="12.75" customHeight="1" x14ac:dyDescent="0.15">
      <c r="A61" s="1" t="s">
        <v>11</v>
      </c>
    </row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B41:AC41"/>
    <mergeCell ref="A2:AC2"/>
    <mergeCell ref="A4:AC4"/>
    <mergeCell ref="B7:AC7"/>
    <mergeCell ref="B24:AC24"/>
  </mergeCells>
  <hyperlinks>
    <hyperlink ref="A61" location="NOTAS!A1" display="NOTAS" xr:uid="{00000000-0004-0000-1100-000000000000}"/>
    <hyperlink ref="A1" location="ÍNDICE!A1" display="INDICE" xr:uid="{00000000-0004-0000-1100-000001000000}"/>
  </hyperlink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69"/>
  <sheetViews>
    <sheetView showGridLines="0" zoomScaleNormal="100" workbookViewId="0"/>
  </sheetViews>
  <sheetFormatPr baseColWidth="10" defaultColWidth="10.83203125" defaultRowHeight="13" x14ac:dyDescent="0.15"/>
  <cols>
    <col min="1" max="1" width="5.5" style="1" customWidth="1"/>
    <col min="2" max="2" width="28.33203125" style="1" customWidth="1"/>
    <col min="3" max="26" width="11.6640625" style="1" customWidth="1"/>
    <col min="27" max="27" width="11.6640625" style="57" customWidth="1"/>
    <col min="28" max="28" width="11.6640625" style="76" customWidth="1"/>
    <col min="29" max="29" width="11.6640625" style="1" customWidth="1"/>
    <col min="30" max="30" width="12.33203125" style="1" customWidth="1"/>
    <col min="31" max="16384" width="10.83203125" style="1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2" customFormat="1" x14ac:dyDescent="0.15">
      <c r="A4" s="83" t="s">
        <v>1091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2" customFormat="1" ht="14" thickBot="1" x14ac:dyDescent="0.2">
      <c r="A7" s="5"/>
      <c r="B7" s="84" t="s">
        <v>2</v>
      </c>
      <c r="C7" s="84" t="s">
        <v>2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s="2" customFormat="1" x14ac:dyDescent="0.15">
      <c r="A9" s="50"/>
      <c r="B9" s="19" t="s">
        <v>14</v>
      </c>
      <c r="C9" s="37">
        <v>364.82578999999998</v>
      </c>
      <c r="D9" s="37">
        <v>333.09660400000001</v>
      </c>
      <c r="E9" s="37">
        <v>395.17863199999999</v>
      </c>
      <c r="F9" s="37">
        <v>455.30333300000001</v>
      </c>
      <c r="G9" s="37">
        <v>576.65487199999995</v>
      </c>
      <c r="H9" s="37">
        <v>637.01095199999997</v>
      </c>
      <c r="I9" s="37">
        <v>538.011166</v>
      </c>
      <c r="J9" s="37">
        <v>506.761751</v>
      </c>
      <c r="K9" s="37">
        <v>460.20934499999998</v>
      </c>
      <c r="L9" s="37">
        <v>460.73683499999999</v>
      </c>
      <c r="M9" s="37">
        <v>445.37423200000001</v>
      </c>
      <c r="N9" s="37">
        <v>465.21238399999999</v>
      </c>
      <c r="O9" s="37">
        <v>462.25483800000001</v>
      </c>
      <c r="P9" s="37">
        <v>434.20621199999999</v>
      </c>
      <c r="Q9" s="37">
        <v>347.56804199999999</v>
      </c>
      <c r="R9" s="37">
        <v>402.02310499999999</v>
      </c>
      <c r="S9" s="37">
        <v>431.43643200000002</v>
      </c>
      <c r="T9" s="37">
        <v>489.736289</v>
      </c>
      <c r="U9" s="37">
        <v>548.55104700000004</v>
      </c>
      <c r="V9" s="37">
        <v>303.48537800000003</v>
      </c>
      <c r="W9" s="37">
        <v>285.22762699999998</v>
      </c>
      <c r="X9" s="37">
        <v>283.17921899999999</v>
      </c>
      <c r="Y9" s="37">
        <v>516.19576800000004</v>
      </c>
      <c r="Z9" s="37">
        <v>486.60455099999996</v>
      </c>
      <c r="AA9" s="37">
        <v>491.92963200000014</v>
      </c>
      <c r="AB9" s="37">
        <v>457.76881000000009</v>
      </c>
      <c r="AC9" s="37">
        <f>SUM(C9:AB9)</f>
        <v>11578.542846</v>
      </c>
    </row>
    <row r="10" spans="1:29" s="2" customFormat="1" x14ac:dyDescent="0.15">
      <c r="A10" s="50"/>
      <c r="B10" s="19" t="s">
        <v>15</v>
      </c>
      <c r="C10" s="37">
        <v>14.47828</v>
      </c>
      <c r="D10" s="37">
        <v>29.053260000000002</v>
      </c>
      <c r="E10" s="37">
        <v>26.695</v>
      </c>
      <c r="F10" s="37">
        <v>41.470654000000003</v>
      </c>
      <c r="G10" s="37">
        <v>54.596277999999998</v>
      </c>
      <c r="H10" s="37">
        <v>71.726207000000002</v>
      </c>
      <c r="I10" s="37">
        <v>97.384810999999999</v>
      </c>
      <c r="J10" s="37">
        <v>121.770616</v>
      </c>
      <c r="K10" s="37">
        <v>138.75218100000001</v>
      </c>
      <c r="L10" s="37">
        <v>162.93838199999999</v>
      </c>
      <c r="M10" s="37">
        <v>213.86899</v>
      </c>
      <c r="N10" s="37">
        <v>274.92309499999999</v>
      </c>
      <c r="O10" s="37">
        <v>330.49056200000001</v>
      </c>
      <c r="P10" s="37">
        <v>366.112438</v>
      </c>
      <c r="Q10" s="37">
        <v>338.267878</v>
      </c>
      <c r="R10" s="37">
        <v>468.61877600000003</v>
      </c>
      <c r="S10" s="37">
        <v>583.63672199999996</v>
      </c>
      <c r="T10" s="37">
        <v>655.12307699999997</v>
      </c>
      <c r="U10" s="37">
        <v>646.00010199999997</v>
      </c>
      <c r="V10" s="37">
        <v>474.91504500000002</v>
      </c>
      <c r="W10" s="37">
        <v>430.86859900000002</v>
      </c>
      <c r="X10" s="37">
        <v>436.19392299999998</v>
      </c>
      <c r="Y10" s="37">
        <v>772.78526000000022</v>
      </c>
      <c r="Z10" s="37">
        <v>915.02008800000021</v>
      </c>
      <c r="AA10" s="37">
        <v>992.08818499999973</v>
      </c>
      <c r="AB10" s="37">
        <v>1138.959188</v>
      </c>
      <c r="AC10" s="37">
        <f t="shared" ref="AC10:AC21" si="0">SUM(C10:AB10)</f>
        <v>9796.7375970000012</v>
      </c>
    </row>
    <row r="11" spans="1:29" s="2" customFormat="1" x14ac:dyDescent="0.15">
      <c r="A11" s="5"/>
      <c r="B11" s="19" t="s">
        <v>16</v>
      </c>
      <c r="C11" s="37">
        <v>2.4631680000000005</v>
      </c>
      <c r="D11" s="37">
        <v>1.7245989999999998</v>
      </c>
      <c r="E11" s="37">
        <v>1.6988650000000001</v>
      </c>
      <c r="F11" s="37">
        <v>1.8471899999999992</v>
      </c>
      <c r="G11" s="37">
        <v>2.9219949999999999</v>
      </c>
      <c r="H11" s="37">
        <v>4.9637589999999996</v>
      </c>
      <c r="I11" s="37">
        <v>4.9999069999999994</v>
      </c>
      <c r="J11" s="37">
        <v>3.348072000000001</v>
      </c>
      <c r="K11" s="37">
        <v>4.7912780000000001</v>
      </c>
      <c r="L11" s="37">
        <v>11.741266999999999</v>
      </c>
      <c r="M11" s="37">
        <v>9.4497369999999972</v>
      </c>
      <c r="N11" s="37">
        <v>7.7702059999999999</v>
      </c>
      <c r="O11" s="37">
        <v>6.5043019999999983</v>
      </c>
      <c r="P11" s="37">
        <v>11.090037000000001</v>
      </c>
      <c r="Q11" s="37">
        <v>4.8991149999999992</v>
      </c>
      <c r="R11" s="37">
        <v>6.0762390000000011</v>
      </c>
      <c r="S11" s="37">
        <v>11.800718999999999</v>
      </c>
      <c r="T11" s="37">
        <v>26.178058</v>
      </c>
      <c r="U11" s="37">
        <v>33.477083000000015</v>
      </c>
      <c r="V11" s="37">
        <v>33.313737999999994</v>
      </c>
      <c r="W11" s="37">
        <v>32.292241000000004</v>
      </c>
      <c r="X11" s="37">
        <v>30.742175999999994</v>
      </c>
      <c r="Y11" s="37">
        <v>19.116909999999997</v>
      </c>
      <c r="Z11" s="37">
        <v>24.604639999999996</v>
      </c>
      <c r="AA11" s="37">
        <v>17.762554999999999</v>
      </c>
      <c r="AB11" s="37">
        <v>16.129403000000003</v>
      </c>
      <c r="AC11" s="37">
        <f t="shared" si="0"/>
        <v>331.70725900000008</v>
      </c>
    </row>
    <row r="12" spans="1:29" s="2" customFormat="1" x14ac:dyDescent="0.15">
      <c r="A12" s="50"/>
      <c r="B12" s="19" t="s">
        <v>17</v>
      </c>
      <c r="C12" s="37">
        <v>5.2383109999999995</v>
      </c>
      <c r="D12" s="37">
        <v>6.8260250000000013</v>
      </c>
      <c r="E12" s="37">
        <v>6.9942369999999991</v>
      </c>
      <c r="F12" s="37">
        <v>9.8934420000000003</v>
      </c>
      <c r="G12" s="37">
        <v>9.4639939999999996</v>
      </c>
      <c r="H12" s="37">
        <v>13.856429</v>
      </c>
      <c r="I12" s="37">
        <v>13.039228</v>
      </c>
      <c r="J12" s="37">
        <v>20.365207999999999</v>
      </c>
      <c r="K12" s="37">
        <v>19.757099</v>
      </c>
      <c r="L12" s="37">
        <v>26.687621999999998</v>
      </c>
      <c r="M12" s="37">
        <v>48.352852999999989</v>
      </c>
      <c r="N12" s="37">
        <v>39.440080000000009</v>
      </c>
      <c r="O12" s="37">
        <v>51.422131999999998</v>
      </c>
      <c r="P12" s="37">
        <v>53.210526999999992</v>
      </c>
      <c r="Q12" s="37">
        <v>41.866697999999992</v>
      </c>
      <c r="R12" s="37">
        <v>45.272850999999996</v>
      </c>
      <c r="S12" s="37">
        <v>37.996289999999988</v>
      </c>
      <c r="T12" s="37">
        <v>27.178008000000002</v>
      </c>
      <c r="U12" s="37">
        <v>26.006132999999998</v>
      </c>
      <c r="V12" s="37">
        <v>19.78783</v>
      </c>
      <c r="W12" s="37">
        <v>12.359836</v>
      </c>
      <c r="X12" s="37">
        <v>14.936418999999999</v>
      </c>
      <c r="Y12" s="37">
        <v>38.489407</v>
      </c>
      <c r="Z12" s="37">
        <v>41.01693800000001</v>
      </c>
      <c r="AA12" s="37">
        <v>9.352176</v>
      </c>
      <c r="AB12" s="37">
        <v>18.286795000000001</v>
      </c>
      <c r="AC12" s="37">
        <f t="shared" si="0"/>
        <v>657.09656799999982</v>
      </c>
    </row>
    <row r="13" spans="1:29" s="2" customFormat="1" x14ac:dyDescent="0.15">
      <c r="A13" s="50"/>
      <c r="B13" s="19" t="s">
        <v>18</v>
      </c>
      <c r="C13" s="37">
        <f>SUM(C14:C19)</f>
        <v>0.79765399999999997</v>
      </c>
      <c r="D13" s="37">
        <f t="shared" ref="D13:AB13" si="1">SUM(D14:D19)</f>
        <v>2.4709699999999999</v>
      </c>
      <c r="E13" s="37">
        <f t="shared" si="1"/>
        <v>1.3542729999999998</v>
      </c>
      <c r="F13" s="37">
        <f t="shared" si="1"/>
        <v>2.8491130000000005</v>
      </c>
      <c r="G13" s="37">
        <f t="shared" si="1"/>
        <v>2.4738730000000002</v>
      </c>
      <c r="H13" s="37">
        <f t="shared" si="1"/>
        <v>3.246794</v>
      </c>
      <c r="I13" s="37">
        <f t="shared" si="1"/>
        <v>2.7212559999999999</v>
      </c>
      <c r="J13" s="37">
        <f t="shared" si="1"/>
        <v>4.1800689999999996</v>
      </c>
      <c r="K13" s="37">
        <f t="shared" si="1"/>
        <v>5.5130970000000001</v>
      </c>
      <c r="L13" s="37">
        <f t="shared" si="1"/>
        <v>5.214296</v>
      </c>
      <c r="M13" s="37">
        <f t="shared" si="1"/>
        <v>7.2314190000000007</v>
      </c>
      <c r="N13" s="37">
        <f t="shared" si="1"/>
        <v>7.2611290000000004</v>
      </c>
      <c r="O13" s="37">
        <f t="shared" si="1"/>
        <v>7.0478229999999993</v>
      </c>
      <c r="P13" s="37">
        <f t="shared" si="1"/>
        <v>6.8387289999999998</v>
      </c>
      <c r="Q13" s="37">
        <f t="shared" si="1"/>
        <v>7.9310710000000002</v>
      </c>
      <c r="R13" s="37">
        <f t="shared" si="1"/>
        <v>12.821016</v>
      </c>
      <c r="S13" s="37">
        <f t="shared" si="1"/>
        <v>11.075499000000001</v>
      </c>
      <c r="T13" s="37">
        <f t="shared" si="1"/>
        <v>10.668148000000002</v>
      </c>
      <c r="U13" s="37">
        <f t="shared" si="1"/>
        <v>7.4507260000000004</v>
      </c>
      <c r="V13" s="37">
        <f t="shared" si="1"/>
        <v>3.4520180000000003</v>
      </c>
      <c r="W13" s="37">
        <f t="shared" si="1"/>
        <v>2.3590969999999998</v>
      </c>
      <c r="X13" s="37">
        <f t="shared" si="1"/>
        <v>1.465964</v>
      </c>
      <c r="Y13" s="37">
        <f t="shared" si="1"/>
        <v>4.8406230000000008</v>
      </c>
      <c r="Z13" s="37">
        <f t="shared" si="1"/>
        <v>6.5585949999999995</v>
      </c>
      <c r="AA13" s="37">
        <f t="shared" si="1"/>
        <v>3.0662419999999999</v>
      </c>
      <c r="AB13" s="37">
        <f t="shared" si="1"/>
        <v>3.6864439999999998</v>
      </c>
      <c r="AC13" s="37">
        <f t="shared" si="0"/>
        <v>134.57593800000001</v>
      </c>
    </row>
    <row r="14" spans="1:29" s="2" customFormat="1" x14ac:dyDescent="0.15">
      <c r="A14" s="50"/>
      <c r="B14" s="19" t="s">
        <v>19</v>
      </c>
      <c r="C14" s="37">
        <v>0.59948699999999999</v>
      </c>
      <c r="D14" s="37">
        <v>0.60631999999999997</v>
      </c>
      <c r="E14" s="37">
        <v>0.79887200000000003</v>
      </c>
      <c r="F14" s="37">
        <v>1.0113319999999999</v>
      </c>
      <c r="G14" s="37">
        <v>0.52260099999999998</v>
      </c>
      <c r="H14" s="37">
        <v>1.054047</v>
      </c>
      <c r="I14" s="37">
        <v>1.4982549999999999</v>
      </c>
      <c r="J14" s="37">
        <v>2.034116</v>
      </c>
      <c r="K14" s="37">
        <v>2.1358350000000002</v>
      </c>
      <c r="L14" s="37">
        <v>3.024896</v>
      </c>
      <c r="M14" s="37">
        <v>3.739684</v>
      </c>
      <c r="N14" s="37">
        <v>4.0820480000000003</v>
      </c>
      <c r="O14" s="37">
        <v>2.4380829999999998</v>
      </c>
      <c r="P14" s="37">
        <v>2.450021</v>
      </c>
      <c r="Q14" s="37">
        <v>1.3462719999999999</v>
      </c>
      <c r="R14" s="37">
        <v>1.0199050000000001</v>
      </c>
      <c r="S14" s="37">
        <v>1.391141</v>
      </c>
      <c r="T14" s="37">
        <v>0.488736</v>
      </c>
      <c r="U14" s="37">
        <v>9.5963999999999994E-2</v>
      </c>
      <c r="V14" s="37">
        <v>0.25573000000000001</v>
      </c>
      <c r="W14" s="37">
        <v>0.46066600000000002</v>
      </c>
      <c r="X14" s="37">
        <v>0.10004</v>
      </c>
      <c r="Y14" s="37">
        <v>0.31595699999999999</v>
      </c>
      <c r="Z14" s="37">
        <v>4.2550999999999999E-2</v>
      </c>
      <c r="AA14" s="37">
        <v>2.9405000000000001E-2</v>
      </c>
      <c r="AB14" s="37">
        <v>8.0809999999999996E-3</v>
      </c>
      <c r="AC14" s="37">
        <f t="shared" si="0"/>
        <v>31.550044999999997</v>
      </c>
    </row>
    <row r="15" spans="1:29" s="2" customFormat="1" x14ac:dyDescent="0.15">
      <c r="A15" s="5"/>
      <c r="B15" s="19" t="s">
        <v>20</v>
      </c>
      <c r="C15" s="37">
        <v>3.8640000000000001E-2</v>
      </c>
      <c r="D15" s="37">
        <v>1.3639779999999999</v>
      </c>
      <c r="E15" s="37">
        <v>8.2106999999999999E-2</v>
      </c>
      <c r="F15" s="37">
        <v>1.3971750000000001</v>
      </c>
      <c r="G15" s="37">
        <v>1.4285110000000001</v>
      </c>
      <c r="H15" s="37">
        <v>1.3594630000000001</v>
      </c>
      <c r="I15" s="37">
        <v>0.186477</v>
      </c>
      <c r="J15" s="37">
        <v>0.58927399999999996</v>
      </c>
      <c r="K15" s="37">
        <v>1.0076780000000001</v>
      </c>
      <c r="L15" s="37">
        <v>0.37750600000000001</v>
      </c>
      <c r="M15" s="37">
        <v>0.44570799999999999</v>
      </c>
      <c r="N15" s="37">
        <v>0.57813800000000004</v>
      </c>
      <c r="O15" s="37">
        <v>0.40456500000000001</v>
      </c>
      <c r="P15" s="37">
        <v>0.56879800000000003</v>
      </c>
      <c r="Q15" s="37">
        <v>2.870714</v>
      </c>
      <c r="R15" s="37">
        <v>7.5980480000000004</v>
      </c>
      <c r="S15" s="37">
        <v>4.6479229999999996</v>
      </c>
      <c r="T15" s="37">
        <v>4.9169280000000004</v>
      </c>
      <c r="U15" s="37">
        <v>2.381767</v>
      </c>
      <c r="V15" s="37">
        <v>0.34506900000000001</v>
      </c>
      <c r="W15" s="37">
        <v>0.17063300000000001</v>
      </c>
      <c r="X15" s="37">
        <v>0.17846600000000001</v>
      </c>
      <c r="Y15" s="37">
        <v>0.14327200000000001</v>
      </c>
      <c r="Z15" s="37">
        <v>2.8185700000000002</v>
      </c>
      <c r="AA15" s="37">
        <v>1.335337</v>
      </c>
      <c r="AB15" s="37">
        <v>1.6205889999999998</v>
      </c>
      <c r="AC15" s="37">
        <f t="shared" si="0"/>
        <v>38.855334000000013</v>
      </c>
    </row>
    <row r="16" spans="1:29" s="2" customFormat="1" x14ac:dyDescent="0.15">
      <c r="A16" s="50"/>
      <c r="B16" s="19" t="s">
        <v>21</v>
      </c>
      <c r="C16" s="37">
        <v>6.8861000000000006E-2</v>
      </c>
      <c r="D16" s="37">
        <v>0.103296</v>
      </c>
      <c r="E16" s="37">
        <v>7.1457000000000007E-2</v>
      </c>
      <c r="F16" s="37">
        <v>2.0736000000000001E-2</v>
      </c>
      <c r="G16" s="37">
        <v>0.167628</v>
      </c>
      <c r="H16" s="37">
        <v>0.100504</v>
      </c>
      <c r="I16" s="37">
        <v>8.5831000000000005E-2</v>
      </c>
      <c r="J16" s="37">
        <v>2.6834E-2</v>
      </c>
      <c r="K16" s="37">
        <v>6.7359000000000002E-2</v>
      </c>
      <c r="L16" s="37">
        <v>0.110495</v>
      </c>
      <c r="M16" s="37">
        <v>5.3440000000000001E-2</v>
      </c>
      <c r="N16" s="37">
        <v>9.1807E-2</v>
      </c>
      <c r="O16" s="37">
        <v>0.88598299999999997</v>
      </c>
      <c r="P16" s="37">
        <v>0.93691199999999997</v>
      </c>
      <c r="Q16" s="37">
        <v>1.2837069999999999</v>
      </c>
      <c r="R16" s="37">
        <v>1.3673040000000001</v>
      </c>
      <c r="S16" s="37">
        <v>1.0863529999999999</v>
      </c>
      <c r="T16" s="37">
        <v>1.17022</v>
      </c>
      <c r="U16" s="37">
        <v>0.83722300000000005</v>
      </c>
      <c r="V16" s="37">
        <v>0.53732400000000002</v>
      </c>
      <c r="W16" s="37">
        <v>0.46303699999999998</v>
      </c>
      <c r="X16" s="37">
        <v>0.32837499999999997</v>
      </c>
      <c r="Y16" s="37">
        <v>3.3708210000000003</v>
      </c>
      <c r="Z16" s="37">
        <v>2.2759869999999998</v>
      </c>
      <c r="AA16" s="37">
        <v>1.2903910000000001</v>
      </c>
      <c r="AB16" s="37">
        <v>1.7791619999999999</v>
      </c>
      <c r="AC16" s="37">
        <f t="shared" si="0"/>
        <v>18.581046999999998</v>
      </c>
    </row>
    <row r="17" spans="1:29" s="2" customFormat="1" x14ac:dyDescent="0.15">
      <c r="A17" s="50"/>
      <c r="B17" s="19" t="s">
        <v>22</v>
      </c>
      <c r="C17" s="37">
        <v>8.7401000000000006E-2</v>
      </c>
      <c r="D17" s="37">
        <v>0.384849</v>
      </c>
      <c r="E17" s="37">
        <v>0.39578999999999998</v>
      </c>
      <c r="F17" s="37">
        <v>0.41216399999999997</v>
      </c>
      <c r="G17" s="37">
        <v>0.34616799999999998</v>
      </c>
      <c r="H17" s="37">
        <v>0.68499600000000005</v>
      </c>
      <c r="I17" s="37">
        <v>0.86034900000000003</v>
      </c>
      <c r="J17" s="37">
        <v>1.4640880000000001</v>
      </c>
      <c r="K17" s="37">
        <v>2.1398069999999998</v>
      </c>
      <c r="L17" s="37">
        <v>1.5294350000000001</v>
      </c>
      <c r="M17" s="37">
        <v>2.9232559999999999</v>
      </c>
      <c r="N17" s="37">
        <v>2.5020370000000001</v>
      </c>
      <c r="O17" s="37">
        <v>3.273571</v>
      </c>
      <c r="P17" s="37">
        <v>2.7263959999999998</v>
      </c>
      <c r="Q17" s="37">
        <v>2.3114789999999998</v>
      </c>
      <c r="R17" s="37">
        <v>2.7123560000000002</v>
      </c>
      <c r="S17" s="37">
        <v>3.8717980000000001</v>
      </c>
      <c r="T17" s="37">
        <v>4.0521900000000004</v>
      </c>
      <c r="U17" s="37">
        <v>4.0082279999999999</v>
      </c>
      <c r="V17" s="37">
        <v>2.2465459999999999</v>
      </c>
      <c r="W17" s="37">
        <v>1.0297669999999999</v>
      </c>
      <c r="X17" s="37">
        <v>0.68180999999999992</v>
      </c>
      <c r="Y17" s="37">
        <v>0.44585900000000001</v>
      </c>
      <c r="Z17" s="37">
        <v>0.67867800000000011</v>
      </c>
      <c r="AA17" s="37">
        <v>0.409057</v>
      </c>
      <c r="AB17" s="37">
        <v>0.186774</v>
      </c>
      <c r="AC17" s="37">
        <f t="shared" si="0"/>
        <v>42.364849</v>
      </c>
    </row>
    <row r="18" spans="1:29" s="2" customFormat="1" x14ac:dyDescent="0.15">
      <c r="A18" s="50"/>
      <c r="B18" s="19" t="s">
        <v>23</v>
      </c>
      <c r="C18" s="37">
        <v>0</v>
      </c>
      <c r="D18" s="37">
        <v>0</v>
      </c>
      <c r="E18" s="37">
        <v>0</v>
      </c>
      <c r="F18" s="37">
        <v>0</v>
      </c>
      <c r="G18" s="37">
        <v>4.0270000000000002E-3</v>
      </c>
      <c r="H18" s="37">
        <v>1.428E-3</v>
      </c>
      <c r="I18" s="37">
        <v>3.313E-3</v>
      </c>
      <c r="J18" s="37">
        <v>1.0033E-2</v>
      </c>
      <c r="K18" s="37">
        <v>1.3726E-2</v>
      </c>
      <c r="L18" s="37">
        <v>3.493E-3</v>
      </c>
      <c r="M18" s="37">
        <v>2.2659999999999998E-3</v>
      </c>
      <c r="N18" s="37">
        <v>2.3089999999999999E-3</v>
      </c>
      <c r="O18" s="37">
        <v>4.5909999999999996E-3</v>
      </c>
      <c r="P18" s="37">
        <v>2.6879999999999999E-3</v>
      </c>
      <c r="Q18" s="37">
        <v>3.1589999999999999E-3</v>
      </c>
      <c r="R18" s="37">
        <v>2.1999999999999999E-5</v>
      </c>
      <c r="S18" s="37">
        <v>4.1479999999999998E-3</v>
      </c>
      <c r="T18" s="37">
        <v>1.0369999999999999E-3</v>
      </c>
      <c r="U18" s="37">
        <v>5.1599999999999997E-4</v>
      </c>
      <c r="V18" s="37">
        <v>7.2999999999999996E-4</v>
      </c>
      <c r="W18" s="37">
        <v>6.7150000000000001E-2</v>
      </c>
      <c r="X18" s="37">
        <v>0.176146</v>
      </c>
      <c r="Y18" s="37">
        <v>0.54708100000000004</v>
      </c>
      <c r="Z18" s="37">
        <v>0.62705200000000005</v>
      </c>
      <c r="AA18" s="37">
        <v>0</v>
      </c>
      <c r="AB18" s="37">
        <v>9.1838000000000003E-2</v>
      </c>
      <c r="AC18" s="37">
        <f t="shared" si="0"/>
        <v>1.5667530000000003</v>
      </c>
    </row>
    <row r="19" spans="1:29" s="2" customFormat="1" x14ac:dyDescent="0.15">
      <c r="A19" s="5"/>
      <c r="B19" s="19" t="s">
        <v>24</v>
      </c>
      <c r="C19" s="37">
        <v>3.2650000000000001E-3</v>
      </c>
      <c r="D19" s="37">
        <v>1.2527E-2</v>
      </c>
      <c r="E19" s="37">
        <v>6.0470000000000003E-3</v>
      </c>
      <c r="F19" s="37">
        <v>7.7060000000000002E-3</v>
      </c>
      <c r="G19" s="37">
        <v>4.9379999999999997E-3</v>
      </c>
      <c r="H19" s="37">
        <v>4.6356000000000001E-2</v>
      </c>
      <c r="I19" s="37">
        <v>8.7030999999999997E-2</v>
      </c>
      <c r="J19" s="37">
        <v>5.5724000000000003E-2</v>
      </c>
      <c r="K19" s="37">
        <v>0.14869199999999999</v>
      </c>
      <c r="L19" s="37">
        <v>0.16847100000000001</v>
      </c>
      <c r="M19" s="37">
        <v>6.7065E-2</v>
      </c>
      <c r="N19" s="37">
        <v>4.79E-3</v>
      </c>
      <c r="O19" s="37">
        <v>4.1029999999999997E-2</v>
      </c>
      <c r="P19" s="37">
        <v>0.153914</v>
      </c>
      <c r="Q19" s="37">
        <v>0.11574</v>
      </c>
      <c r="R19" s="37">
        <v>0.123381</v>
      </c>
      <c r="S19" s="37">
        <v>7.4135999999999994E-2</v>
      </c>
      <c r="T19" s="37">
        <v>3.9037000000000002E-2</v>
      </c>
      <c r="U19" s="37">
        <v>0.127028</v>
      </c>
      <c r="V19" s="37">
        <v>6.6618999999999998E-2</v>
      </c>
      <c r="W19" s="37">
        <v>0.16784399999999999</v>
      </c>
      <c r="X19" s="37">
        <v>1.127E-3</v>
      </c>
      <c r="Y19" s="37">
        <v>1.7633000000000003E-2</v>
      </c>
      <c r="Z19" s="37">
        <v>0.115757</v>
      </c>
      <c r="AA19" s="37">
        <v>2.052E-3</v>
      </c>
      <c r="AB19" s="37">
        <v>0</v>
      </c>
      <c r="AC19" s="37">
        <f t="shared" si="0"/>
        <v>1.6579100000000002</v>
      </c>
    </row>
    <row r="20" spans="1:29" s="2" customFormat="1" x14ac:dyDescent="0.15">
      <c r="A20" s="50"/>
      <c r="B20" s="19" t="s">
        <v>25</v>
      </c>
      <c r="C20" s="21">
        <f>SUM(C9:C12)</f>
        <v>387.00554899999997</v>
      </c>
      <c r="D20" s="21">
        <f t="shared" ref="D20:AB20" si="2">SUM(D9:D12)</f>
        <v>370.70048800000006</v>
      </c>
      <c r="E20" s="21">
        <f t="shared" si="2"/>
        <v>430.566734</v>
      </c>
      <c r="F20" s="21">
        <f t="shared" si="2"/>
        <v>508.51461900000004</v>
      </c>
      <c r="G20" s="21">
        <f t="shared" si="2"/>
        <v>643.63713899999993</v>
      </c>
      <c r="H20" s="21">
        <f t="shared" si="2"/>
        <v>727.55734700000005</v>
      </c>
      <c r="I20" s="21">
        <f t="shared" si="2"/>
        <v>653.435112</v>
      </c>
      <c r="J20" s="21">
        <f t="shared" si="2"/>
        <v>652.24564700000008</v>
      </c>
      <c r="K20" s="21">
        <f t="shared" si="2"/>
        <v>623.50990300000012</v>
      </c>
      <c r="L20" s="21">
        <f t="shared" si="2"/>
        <v>662.104106</v>
      </c>
      <c r="M20" s="21">
        <f t="shared" si="2"/>
        <v>717.04581200000007</v>
      </c>
      <c r="N20" s="21">
        <f t="shared" si="2"/>
        <v>787.34576500000003</v>
      </c>
      <c r="O20" s="21">
        <f t="shared" si="2"/>
        <v>850.6718340000001</v>
      </c>
      <c r="P20" s="21">
        <f t="shared" si="2"/>
        <v>864.61921399999994</v>
      </c>
      <c r="Q20" s="21">
        <f t="shared" si="2"/>
        <v>732.60173300000008</v>
      </c>
      <c r="R20" s="21">
        <f t="shared" si="2"/>
        <v>921.99097099999994</v>
      </c>
      <c r="S20" s="21">
        <f t="shared" si="2"/>
        <v>1064.870163</v>
      </c>
      <c r="T20" s="21">
        <f t="shared" si="2"/>
        <v>1198.215432</v>
      </c>
      <c r="U20" s="21">
        <f t="shared" si="2"/>
        <v>1254.034365</v>
      </c>
      <c r="V20" s="21">
        <f t="shared" si="2"/>
        <v>831.50199099999998</v>
      </c>
      <c r="W20" s="21">
        <f t="shared" si="2"/>
        <v>760.74830299999996</v>
      </c>
      <c r="X20" s="21">
        <f t="shared" si="2"/>
        <v>765.05173699999989</v>
      </c>
      <c r="Y20" s="21">
        <f t="shared" si="2"/>
        <v>1346.5873450000001</v>
      </c>
      <c r="Z20" s="21">
        <f t="shared" si="2"/>
        <v>1467.2462170000001</v>
      </c>
      <c r="AA20" s="21">
        <f t="shared" si="2"/>
        <v>1511.132548</v>
      </c>
      <c r="AB20" s="21">
        <f t="shared" si="2"/>
        <v>1631.144196</v>
      </c>
      <c r="AC20" s="37">
        <f t="shared" si="0"/>
        <v>22364.084269999999</v>
      </c>
    </row>
    <row r="21" spans="1:29" s="2" customFormat="1" x14ac:dyDescent="0.15">
      <c r="A21" s="50"/>
      <c r="B21" s="19" t="s">
        <v>26</v>
      </c>
      <c r="C21" s="21">
        <f>C22-C20</f>
        <v>28.669243000000108</v>
      </c>
      <c r="D21" s="21">
        <f t="shared" ref="D21:AB21" si="3">D22-D20</f>
        <v>22.237305999999933</v>
      </c>
      <c r="E21" s="21">
        <f t="shared" si="3"/>
        <v>45.301795000000027</v>
      </c>
      <c r="F21" s="21">
        <f t="shared" si="3"/>
        <v>56.673078000000032</v>
      </c>
      <c r="G21" s="21">
        <f t="shared" si="3"/>
        <v>46.628586999999811</v>
      </c>
      <c r="H21" s="21">
        <f t="shared" si="3"/>
        <v>67.095198999999866</v>
      </c>
      <c r="I21" s="21">
        <f t="shared" si="3"/>
        <v>91.740713000000028</v>
      </c>
      <c r="J21" s="21">
        <f t="shared" si="3"/>
        <v>116.07072699999981</v>
      </c>
      <c r="K21" s="21">
        <f t="shared" si="3"/>
        <v>118.36024199999986</v>
      </c>
      <c r="L21" s="21">
        <f t="shared" si="3"/>
        <v>122.85248899999965</v>
      </c>
      <c r="M21" s="21">
        <f t="shared" si="3"/>
        <v>125.45306000000051</v>
      </c>
      <c r="N21" s="21">
        <f t="shared" si="3"/>
        <v>189.61369600000023</v>
      </c>
      <c r="O21" s="21">
        <f t="shared" si="3"/>
        <v>195.46705199999985</v>
      </c>
      <c r="P21" s="21">
        <f t="shared" si="3"/>
        <v>198.91780700000015</v>
      </c>
      <c r="Q21" s="21">
        <f t="shared" si="3"/>
        <v>154.35372500000005</v>
      </c>
      <c r="R21" s="21">
        <f t="shared" si="3"/>
        <v>167.97718700000019</v>
      </c>
      <c r="S21" s="21">
        <f t="shared" si="3"/>
        <v>225.79096300000015</v>
      </c>
      <c r="T21" s="21">
        <f t="shared" si="3"/>
        <v>264.71855600000004</v>
      </c>
      <c r="U21" s="21">
        <f t="shared" si="3"/>
        <v>276.76187200000027</v>
      </c>
      <c r="V21" s="21">
        <f t="shared" si="3"/>
        <v>835.45187200000021</v>
      </c>
      <c r="W21" s="21">
        <f t="shared" si="3"/>
        <v>883.63836600000047</v>
      </c>
      <c r="X21" s="21">
        <f t="shared" si="3"/>
        <v>831.25958600000001</v>
      </c>
      <c r="Y21" s="21">
        <f t="shared" si="3"/>
        <v>261.19105099999956</v>
      </c>
      <c r="Z21" s="21">
        <f t="shared" si="3"/>
        <v>321.33018599999923</v>
      </c>
      <c r="AA21" s="21">
        <f t="shared" si="3"/>
        <v>229.4808000000005</v>
      </c>
      <c r="AB21" s="21">
        <f t="shared" si="3"/>
        <v>213.11129000000074</v>
      </c>
      <c r="AC21" s="37">
        <f t="shared" si="0"/>
        <v>6090.1464480000013</v>
      </c>
    </row>
    <row r="22" spans="1:29" s="2" customFormat="1" x14ac:dyDescent="0.15">
      <c r="A22" s="50"/>
      <c r="B22" s="19" t="s">
        <v>7</v>
      </c>
      <c r="C22" s="21">
        <v>415.67479200000008</v>
      </c>
      <c r="D22" s="21">
        <v>392.937794</v>
      </c>
      <c r="E22" s="21">
        <v>475.86852900000002</v>
      </c>
      <c r="F22" s="21">
        <v>565.18769700000007</v>
      </c>
      <c r="G22" s="21">
        <v>690.26572599999974</v>
      </c>
      <c r="H22" s="21">
        <v>794.65254599999992</v>
      </c>
      <c r="I22" s="21">
        <v>745.17582500000003</v>
      </c>
      <c r="J22" s="21">
        <v>768.31637399999988</v>
      </c>
      <c r="K22" s="21">
        <v>741.87014499999998</v>
      </c>
      <c r="L22" s="21">
        <v>784.95659499999965</v>
      </c>
      <c r="M22" s="21">
        <v>842.49887200000057</v>
      </c>
      <c r="N22" s="21">
        <v>976.95946100000026</v>
      </c>
      <c r="O22" s="22">
        <v>1046.138886</v>
      </c>
      <c r="P22" s="22">
        <v>1063.5370210000001</v>
      </c>
      <c r="Q22" s="22">
        <v>886.95545800000014</v>
      </c>
      <c r="R22" s="22">
        <v>1089.9681580000001</v>
      </c>
      <c r="S22" s="22">
        <v>1290.6611260000002</v>
      </c>
      <c r="T22" s="22">
        <v>1462.933988</v>
      </c>
      <c r="U22" s="22">
        <v>1530.7962370000002</v>
      </c>
      <c r="V22" s="22">
        <v>1666.9538630000002</v>
      </c>
      <c r="W22" s="22">
        <v>1644.3866690000004</v>
      </c>
      <c r="X22" s="22">
        <v>1596.3113229999999</v>
      </c>
      <c r="Y22" s="37">
        <v>1607.7783959999997</v>
      </c>
      <c r="Z22" s="37">
        <v>1788.5764029999993</v>
      </c>
      <c r="AA22" s="37">
        <v>1740.6133480000005</v>
      </c>
      <c r="AB22" s="37">
        <v>1844.2554860000007</v>
      </c>
      <c r="AC22" s="37">
        <f>SUM(C22:AB22)</f>
        <v>28454.230717999999</v>
      </c>
    </row>
    <row r="23" spans="1:29" s="2" customFormat="1" x14ac:dyDescent="0.15">
      <c r="A23" s="50"/>
      <c r="B23" s="1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2" customFormat="1" x14ac:dyDescent="0.15">
      <c r="A24" s="5"/>
      <c r="B24" s="85" t="s">
        <v>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</row>
    <row r="25" spans="1:29" s="2" customFormat="1" x14ac:dyDescent="0.15">
      <c r="A25" s="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9" s="2" customFormat="1" x14ac:dyDescent="0.15">
      <c r="A26" s="50"/>
      <c r="B26" s="19" t="s">
        <v>14</v>
      </c>
      <c r="C26" s="23">
        <f>C9/C$22*100</f>
        <v>87.767119156939373</v>
      </c>
      <c r="D26" s="23">
        <f t="shared" ref="D26:W36" si="4">D9/D$22*100</f>
        <v>84.770823546690949</v>
      </c>
      <c r="E26" s="23">
        <f t="shared" si="4"/>
        <v>83.043657631748957</v>
      </c>
      <c r="F26" s="23">
        <f t="shared" si="4"/>
        <v>80.557898803660606</v>
      </c>
      <c r="G26" s="23">
        <f t="shared" si="4"/>
        <v>83.540997369468144</v>
      </c>
      <c r="H26" s="23">
        <f t="shared" si="4"/>
        <v>80.162198586852583</v>
      </c>
      <c r="I26" s="23">
        <f t="shared" si="4"/>
        <v>72.199224391102589</v>
      </c>
      <c r="J26" s="23">
        <f t="shared" si="4"/>
        <v>65.957432139797163</v>
      </c>
      <c r="K26" s="23">
        <f t="shared" si="4"/>
        <v>62.033679088137447</v>
      </c>
      <c r="L26" s="23">
        <f t="shared" si="4"/>
        <v>58.695835914341252</v>
      </c>
      <c r="M26" s="23">
        <f t="shared" si="4"/>
        <v>52.86348110386546</v>
      </c>
      <c r="N26" s="23">
        <f t="shared" si="4"/>
        <v>47.618391813700839</v>
      </c>
      <c r="O26" s="23">
        <f t="shared" si="4"/>
        <v>44.186756097698485</v>
      </c>
      <c r="P26" s="23">
        <f t="shared" si="4"/>
        <v>40.82661942428048</v>
      </c>
      <c r="Q26" s="23">
        <f t="shared" si="4"/>
        <v>39.186639967663396</v>
      </c>
      <c r="R26" s="23">
        <f t="shared" si="4"/>
        <v>36.883931154253034</v>
      </c>
      <c r="S26" s="23">
        <f t="shared" si="4"/>
        <v>33.427553004335238</v>
      </c>
      <c r="T26" s="23">
        <f t="shared" si="4"/>
        <v>33.47630809162662</v>
      </c>
      <c r="U26" s="23">
        <f t="shared" si="4"/>
        <v>35.834360820943147</v>
      </c>
      <c r="V26" s="23">
        <f t="shared" si="4"/>
        <v>18.205985464637902</v>
      </c>
      <c r="W26" s="23">
        <f t="shared" si="4"/>
        <v>17.345532676536184</v>
      </c>
      <c r="X26" s="23">
        <f t="shared" ref="X26:AC26" si="5">X9/X$22*100</f>
        <v>17.739598468036426</v>
      </c>
      <c r="Y26" s="23">
        <f t="shared" si="5"/>
        <v>32.106151524628409</v>
      </c>
      <c r="Z26" s="23">
        <f t="shared" si="5"/>
        <v>27.206249069584764</v>
      </c>
      <c r="AA26" s="23">
        <f t="shared" si="5"/>
        <v>28.261855659399437</v>
      </c>
      <c r="AB26" s="23">
        <f t="shared" si="5"/>
        <v>24.821333783469083</v>
      </c>
      <c r="AC26" s="23">
        <f t="shared" si="5"/>
        <v>40.691814727837553</v>
      </c>
    </row>
    <row r="27" spans="1:29" s="2" customFormat="1" x14ac:dyDescent="0.15">
      <c r="A27" s="50"/>
      <c r="B27" s="19" t="s">
        <v>15</v>
      </c>
      <c r="C27" s="23">
        <f t="shared" ref="C27:R39" si="6">C10/C$22*100</f>
        <v>3.4830786659778972</v>
      </c>
      <c r="D27" s="23">
        <f t="shared" si="6"/>
        <v>7.3938573595188464</v>
      </c>
      <c r="E27" s="23">
        <f t="shared" si="6"/>
        <v>5.6097426858837309</v>
      </c>
      <c r="F27" s="23">
        <f t="shared" si="6"/>
        <v>7.3375011912193129</v>
      </c>
      <c r="G27" s="23">
        <f t="shared" si="6"/>
        <v>7.9094580454368399</v>
      </c>
      <c r="H27" s="23">
        <f t="shared" si="6"/>
        <v>9.0261092550504465</v>
      </c>
      <c r="I27" s="23">
        <f t="shared" si="6"/>
        <v>13.068702409931241</v>
      </c>
      <c r="J27" s="23">
        <f t="shared" si="6"/>
        <v>15.849020028824743</v>
      </c>
      <c r="K27" s="23">
        <f t="shared" si="6"/>
        <v>18.703028007684555</v>
      </c>
      <c r="L27" s="23">
        <f t="shared" si="6"/>
        <v>20.757629534917157</v>
      </c>
      <c r="M27" s="23">
        <f t="shared" si="6"/>
        <v>25.38507731082159</v>
      </c>
      <c r="N27" s="23">
        <f t="shared" si="6"/>
        <v>28.140686074997735</v>
      </c>
      <c r="O27" s="23">
        <f t="shared" si="6"/>
        <v>31.591461365484509</v>
      </c>
      <c r="P27" s="23">
        <f t="shared" si="6"/>
        <v>34.424042677495095</v>
      </c>
      <c r="Q27" s="23">
        <f t="shared" si="6"/>
        <v>38.138090808163213</v>
      </c>
      <c r="R27" s="23">
        <f t="shared" si="6"/>
        <v>42.993804228178192</v>
      </c>
      <c r="S27" s="23">
        <f t="shared" si="4"/>
        <v>45.219981468629115</v>
      </c>
      <c r="T27" s="23">
        <f t="shared" si="4"/>
        <v>44.781451683655874</v>
      </c>
      <c r="U27" s="23">
        <f t="shared" si="4"/>
        <v>42.200267180301402</v>
      </c>
      <c r="V27" s="23">
        <f t="shared" si="4"/>
        <v>28.489993367020976</v>
      </c>
      <c r="W27" s="23">
        <f t="shared" ref="W27:AC39" si="7">W10/W$22*100</f>
        <v>26.202389445423062</v>
      </c>
      <c r="X27" s="23">
        <f t="shared" si="7"/>
        <v>27.325116142147415</v>
      </c>
      <c r="Y27" s="23">
        <f t="shared" si="7"/>
        <v>48.065408884869747</v>
      </c>
      <c r="Z27" s="23">
        <f t="shared" si="7"/>
        <v>51.159127810544</v>
      </c>
      <c r="AA27" s="23">
        <f t="shared" si="7"/>
        <v>56.996471165749064</v>
      </c>
      <c r="AB27" s="23">
        <f t="shared" si="7"/>
        <v>61.757126203283505</v>
      </c>
      <c r="AC27" s="23">
        <f t="shared" si="7"/>
        <v>34.429810083751924</v>
      </c>
    </row>
    <row r="28" spans="1:29" s="2" customFormat="1" x14ac:dyDescent="0.15">
      <c r="A28" s="5"/>
      <c r="B28" s="19" t="s">
        <v>16</v>
      </c>
      <c r="C28" s="23">
        <f t="shared" si="6"/>
        <v>0.59257093463584387</v>
      </c>
      <c r="D28" s="23">
        <f t="shared" si="4"/>
        <v>0.43889873316690931</v>
      </c>
      <c r="E28" s="23">
        <f t="shared" si="4"/>
        <v>0.35700301584768174</v>
      </c>
      <c r="F28" s="23">
        <f t="shared" si="4"/>
        <v>0.32682770870718347</v>
      </c>
      <c r="G28" s="23">
        <f t="shared" si="4"/>
        <v>0.42331451351823329</v>
      </c>
      <c r="H28" s="23">
        <f t="shared" si="4"/>
        <v>0.62464520185404404</v>
      </c>
      <c r="I28" s="23">
        <f t="shared" si="4"/>
        <v>0.67097010292839265</v>
      </c>
      <c r="J28" s="23">
        <f t="shared" si="4"/>
        <v>0.43576736267760474</v>
      </c>
      <c r="K28" s="23">
        <f t="shared" si="4"/>
        <v>0.64583782381484023</v>
      </c>
      <c r="L28" s="23">
        <f t="shared" si="4"/>
        <v>1.4957855090063934</v>
      </c>
      <c r="M28" s="23">
        <f t="shared" si="4"/>
        <v>1.1216320061731775</v>
      </c>
      <c r="N28" s="23">
        <f t="shared" si="4"/>
        <v>0.79534579582724341</v>
      </c>
      <c r="O28" s="23">
        <f t="shared" si="4"/>
        <v>0.62174364102549939</v>
      </c>
      <c r="P28" s="23">
        <f t="shared" si="4"/>
        <v>1.0427504431930819</v>
      </c>
      <c r="Q28" s="23">
        <f t="shared" si="4"/>
        <v>0.55235186342356313</v>
      </c>
      <c r="R28" s="23">
        <f t="shared" si="4"/>
        <v>0.55746940453282501</v>
      </c>
      <c r="S28" s="23">
        <f t="shared" si="4"/>
        <v>0.91431583103247482</v>
      </c>
      <c r="T28" s="23">
        <f t="shared" si="4"/>
        <v>1.7894216837349191</v>
      </c>
      <c r="U28" s="23">
        <f t="shared" si="4"/>
        <v>2.1869065386264084</v>
      </c>
      <c r="V28" s="23">
        <f t="shared" si="4"/>
        <v>1.9984799063391949</v>
      </c>
      <c r="W28" s="23">
        <f t="shared" si="7"/>
        <v>1.9637863532205511</v>
      </c>
      <c r="X28" s="23">
        <f t="shared" si="7"/>
        <v>1.9258258434341753</v>
      </c>
      <c r="Y28" s="23">
        <f t="shared" si="7"/>
        <v>1.1890264260025547</v>
      </c>
      <c r="Z28" s="23">
        <f t="shared" si="7"/>
        <v>1.3756549599296042</v>
      </c>
      <c r="AA28" s="23">
        <f t="shared" si="7"/>
        <v>1.0204767773618151</v>
      </c>
      <c r="AB28" s="23">
        <f t="shared" si="7"/>
        <v>0.87457530274089135</v>
      </c>
      <c r="AC28" s="23">
        <f t="shared" si="7"/>
        <v>1.1657572551773954</v>
      </c>
    </row>
    <row r="29" spans="1:29" s="2" customFormat="1" x14ac:dyDescent="0.15">
      <c r="A29" s="50"/>
      <c r="B29" s="19" t="s">
        <v>17</v>
      </c>
      <c r="C29" s="23">
        <f t="shared" si="6"/>
        <v>1.2601945320754495</v>
      </c>
      <c r="D29" s="23">
        <f t="shared" si="4"/>
        <v>1.7371770046634916</v>
      </c>
      <c r="E29" s="23">
        <f t="shared" si="4"/>
        <v>1.4697834745865277</v>
      </c>
      <c r="F29" s="23">
        <f t="shared" si="4"/>
        <v>1.750470162835126</v>
      </c>
      <c r="G29" s="23">
        <f t="shared" si="4"/>
        <v>1.3710653221684084</v>
      </c>
      <c r="H29" s="23">
        <f t="shared" si="4"/>
        <v>1.7437091304556147</v>
      </c>
      <c r="I29" s="23">
        <f t="shared" si="4"/>
        <v>1.7498189772863337</v>
      </c>
      <c r="J29" s="23">
        <f t="shared" si="4"/>
        <v>2.6506278779371688</v>
      </c>
      <c r="K29" s="23">
        <f t="shared" si="4"/>
        <v>2.6631478747537414</v>
      </c>
      <c r="L29" s="23">
        <f t="shared" si="4"/>
        <v>3.3998850598866563</v>
      </c>
      <c r="M29" s="23">
        <f t="shared" si="4"/>
        <v>5.7392187226572275</v>
      </c>
      <c r="N29" s="23">
        <f t="shared" si="4"/>
        <v>4.0370231902590685</v>
      </c>
      <c r="O29" s="23">
        <f t="shared" si="4"/>
        <v>4.9154211441863946</v>
      </c>
      <c r="P29" s="23">
        <f t="shared" si="4"/>
        <v>5.0031664106970455</v>
      </c>
      <c r="Q29" s="23">
        <f t="shared" si="4"/>
        <v>4.720270631673591</v>
      </c>
      <c r="R29" s="23">
        <f t="shared" si="4"/>
        <v>4.1535939070983385</v>
      </c>
      <c r="S29" s="23">
        <f t="shared" si="4"/>
        <v>2.9439400656435346</v>
      </c>
      <c r="T29" s="23">
        <f t="shared" si="4"/>
        <v>1.8577740501576208</v>
      </c>
      <c r="U29" s="23">
        <f t="shared" si="4"/>
        <v>1.6988631387653452</v>
      </c>
      <c r="V29" s="23">
        <f t="shared" si="4"/>
        <v>1.1870652475280894</v>
      </c>
      <c r="W29" s="23">
        <f t="shared" si="7"/>
        <v>0.75163805648682236</v>
      </c>
      <c r="X29" s="23">
        <f t="shared" si="7"/>
        <v>0.93568333349471589</v>
      </c>
      <c r="Y29" s="23">
        <f t="shared" si="7"/>
        <v>2.393949756742471</v>
      </c>
      <c r="Z29" s="23">
        <f t="shared" si="7"/>
        <v>2.293272903030692</v>
      </c>
      <c r="AA29" s="23">
        <f t="shared" si="7"/>
        <v>0.53729198450338422</v>
      </c>
      <c r="AB29" s="23">
        <f t="shared" si="7"/>
        <v>0.99155432307603797</v>
      </c>
      <c r="AC29" s="23">
        <f t="shared" si="7"/>
        <v>2.3093106066098068</v>
      </c>
    </row>
    <row r="30" spans="1:29" s="2" customFormat="1" x14ac:dyDescent="0.15">
      <c r="A30" s="50"/>
      <c r="B30" s="19" t="s">
        <v>18</v>
      </c>
      <c r="C30" s="23">
        <f t="shared" si="6"/>
        <v>0.19189376294918548</v>
      </c>
      <c r="D30" s="23">
        <f t="shared" si="4"/>
        <v>0.62884508380988158</v>
      </c>
      <c r="E30" s="23">
        <f t="shared" si="4"/>
        <v>0.28458973801984705</v>
      </c>
      <c r="F30" s="23">
        <f t="shared" si="4"/>
        <v>0.50410032191482756</v>
      </c>
      <c r="G30" s="23">
        <f t="shared" si="4"/>
        <v>0.35839429756070507</v>
      </c>
      <c r="H30" s="23">
        <f t="shared" si="4"/>
        <v>0.40858033065434868</v>
      </c>
      <c r="I30" s="23">
        <f t="shared" si="4"/>
        <v>0.36518307608811651</v>
      </c>
      <c r="J30" s="23">
        <f t="shared" si="4"/>
        <v>0.54405569651441532</v>
      </c>
      <c r="K30" s="23">
        <f t="shared" si="4"/>
        <v>0.74313504016258802</v>
      </c>
      <c r="L30" s="23">
        <f t="shared" si="4"/>
        <v>0.66427825859594214</v>
      </c>
      <c r="M30" s="23">
        <f t="shared" si="4"/>
        <v>0.85832981388252771</v>
      </c>
      <c r="N30" s="23">
        <f t="shared" si="4"/>
        <v>0.74323749243060955</v>
      </c>
      <c r="O30" s="23">
        <f t="shared" si="4"/>
        <v>0.67369859722430769</v>
      </c>
      <c r="P30" s="23">
        <f t="shared" si="4"/>
        <v>0.64301748457894059</v>
      </c>
      <c r="Q30" s="23">
        <f t="shared" si="4"/>
        <v>0.89419044986585994</v>
      </c>
      <c r="R30" s="23">
        <f t="shared" si="4"/>
        <v>1.1762743623194907</v>
      </c>
      <c r="S30" s="23">
        <f t="shared" si="4"/>
        <v>0.85812602370112756</v>
      </c>
      <c r="T30" s="23">
        <f t="shared" si="4"/>
        <v>0.7292296226287418</v>
      </c>
      <c r="U30" s="23">
        <f t="shared" si="4"/>
        <v>0.4867222573398578</v>
      </c>
      <c r="V30" s="23">
        <f t="shared" si="4"/>
        <v>0.20708539550023525</v>
      </c>
      <c r="W30" s="23">
        <f t="shared" si="7"/>
        <v>0.14346364176222831</v>
      </c>
      <c r="X30" s="23">
        <f t="shared" si="7"/>
        <v>9.1834467304596087E-2</v>
      </c>
      <c r="Y30" s="23">
        <f t="shared" si="7"/>
        <v>0.30107526087195924</v>
      </c>
      <c r="Z30" s="23">
        <f t="shared" si="7"/>
        <v>0.36669358876697661</v>
      </c>
      <c r="AA30" s="23">
        <f t="shared" si="7"/>
        <v>0.17615870885531087</v>
      </c>
      <c r="AB30" s="23">
        <f t="shared" si="7"/>
        <v>0.1998879237710994</v>
      </c>
      <c r="AC30" s="23">
        <f t="shared" si="7"/>
        <v>0.47295581220850919</v>
      </c>
    </row>
    <row r="31" spans="1:29" s="2" customFormat="1" x14ac:dyDescent="0.15">
      <c r="A31" s="50"/>
      <c r="B31" s="19" t="s">
        <v>19</v>
      </c>
      <c r="C31" s="23">
        <f t="shared" si="6"/>
        <v>0.14422019606134784</v>
      </c>
      <c r="D31" s="23">
        <f t="shared" si="4"/>
        <v>0.15430432227651789</v>
      </c>
      <c r="E31" s="23">
        <f t="shared" si="4"/>
        <v>0.16787661955262437</v>
      </c>
      <c r="F31" s="23">
        <f t="shared" si="4"/>
        <v>0.17893736989819858</v>
      </c>
      <c r="G31" s="23">
        <f t="shared" si="4"/>
        <v>7.5710118627561732E-2</v>
      </c>
      <c r="H31" s="23">
        <f t="shared" si="4"/>
        <v>0.13264249958119431</v>
      </c>
      <c r="I31" s="23">
        <f t="shared" si="4"/>
        <v>0.20106060203979376</v>
      </c>
      <c r="J31" s="23">
        <f t="shared" si="4"/>
        <v>0.26474979173097779</v>
      </c>
      <c r="K31" s="23">
        <f t="shared" si="4"/>
        <v>0.2878987669735652</v>
      </c>
      <c r="L31" s="23">
        <f t="shared" si="4"/>
        <v>0.38535837768201708</v>
      </c>
      <c r="M31" s="23">
        <f t="shared" si="4"/>
        <v>0.44388000082687318</v>
      </c>
      <c r="N31" s="23">
        <f t="shared" si="4"/>
        <v>0.41783187153146362</v>
      </c>
      <c r="O31" s="23">
        <f t="shared" si="4"/>
        <v>0.23305538419685509</v>
      </c>
      <c r="P31" s="23">
        <f t="shared" si="4"/>
        <v>0.23036537060988682</v>
      </c>
      <c r="Q31" s="23">
        <f t="shared" si="4"/>
        <v>0.15178575066618505</v>
      </c>
      <c r="R31" s="23">
        <f t="shared" si="4"/>
        <v>9.3571999559275185E-2</v>
      </c>
      <c r="S31" s="23">
        <f t="shared" si="4"/>
        <v>0.10778514762518693</v>
      </c>
      <c r="T31" s="23">
        <f t="shared" si="4"/>
        <v>3.340793255259307E-2</v>
      </c>
      <c r="U31" s="23">
        <f t="shared" si="4"/>
        <v>6.2688944276520307E-3</v>
      </c>
      <c r="V31" s="23">
        <f t="shared" si="4"/>
        <v>1.5341156445671826E-2</v>
      </c>
      <c r="W31" s="23">
        <f t="shared" si="7"/>
        <v>2.8014457224963062E-2</v>
      </c>
      <c r="X31" s="23">
        <f t="shared" si="7"/>
        <v>6.2669479667657544E-3</v>
      </c>
      <c r="Y31" s="23">
        <f t="shared" si="7"/>
        <v>1.9651775442814202E-2</v>
      </c>
      <c r="Z31" s="23">
        <f t="shared" si="7"/>
        <v>2.3790429041012019E-3</v>
      </c>
      <c r="AA31" s="23">
        <f t="shared" si="7"/>
        <v>1.6893470358472736E-3</v>
      </c>
      <c r="AB31" s="23">
        <f t="shared" si="7"/>
        <v>4.3817139552214932E-4</v>
      </c>
      <c r="AC31" s="23">
        <f t="shared" si="7"/>
        <v>0.11087997884280036</v>
      </c>
    </row>
    <row r="32" spans="1:29" s="2" customFormat="1" x14ac:dyDescent="0.15">
      <c r="A32" s="5"/>
      <c r="B32" s="19" t="s">
        <v>20</v>
      </c>
      <c r="C32" s="23">
        <f t="shared" si="6"/>
        <v>9.2957284741962409E-3</v>
      </c>
      <c r="D32" s="23">
        <f t="shared" si="4"/>
        <v>0.34712313776566878</v>
      </c>
      <c r="E32" s="23">
        <f t="shared" si="4"/>
        <v>1.7254135332828449E-2</v>
      </c>
      <c r="F32" s="23">
        <f t="shared" si="4"/>
        <v>0.24720548720649169</v>
      </c>
      <c r="G32" s="23">
        <f t="shared" si="4"/>
        <v>0.20695088082643706</v>
      </c>
      <c r="H32" s="23">
        <f t="shared" si="4"/>
        <v>0.17107640400110166</v>
      </c>
      <c r="I32" s="23">
        <f t="shared" si="4"/>
        <v>2.5024563833642887E-2</v>
      </c>
      <c r="J32" s="23">
        <f t="shared" si="4"/>
        <v>7.6696790533322678E-2</v>
      </c>
      <c r="K32" s="23">
        <f t="shared" si="4"/>
        <v>0.13582943144315371</v>
      </c>
      <c r="L32" s="23">
        <f t="shared" si="4"/>
        <v>4.8092595489308575E-2</v>
      </c>
      <c r="M32" s="23">
        <f t="shared" si="4"/>
        <v>5.2903097536728769E-2</v>
      </c>
      <c r="N32" s="23">
        <f t="shared" si="4"/>
        <v>5.9177276343506328E-2</v>
      </c>
      <c r="O32" s="23">
        <f t="shared" si="4"/>
        <v>3.8672207430018049E-2</v>
      </c>
      <c r="P32" s="23">
        <f t="shared" si="4"/>
        <v>5.3481730186052449E-2</v>
      </c>
      <c r="Q32" s="23">
        <f t="shared" si="4"/>
        <v>0.32365931954161326</v>
      </c>
      <c r="R32" s="23">
        <f t="shared" si="4"/>
        <v>0.69708898780509143</v>
      </c>
      <c r="S32" s="23">
        <f t="shared" si="4"/>
        <v>0.36011954698014192</v>
      </c>
      <c r="T32" s="23">
        <f t="shared" si="4"/>
        <v>0.33610046935350857</v>
      </c>
      <c r="U32" s="23">
        <f t="shared" si="4"/>
        <v>0.15559007413473278</v>
      </c>
      <c r="V32" s="23">
        <f t="shared" si="4"/>
        <v>2.07005729228152E-2</v>
      </c>
      <c r="W32" s="23">
        <f t="shared" si="7"/>
        <v>1.0376695652961412E-2</v>
      </c>
      <c r="X32" s="23">
        <f t="shared" si="7"/>
        <v>1.1179899398608728E-2</v>
      </c>
      <c r="Y32" s="23">
        <f t="shared" si="7"/>
        <v>8.9111783288323299E-3</v>
      </c>
      <c r="Z32" s="23">
        <f t="shared" si="7"/>
        <v>0.15758734126606952</v>
      </c>
      <c r="AA32" s="23">
        <f t="shared" si="7"/>
        <v>7.6716463281999353E-2</v>
      </c>
      <c r="AB32" s="23">
        <f t="shared" si="7"/>
        <v>8.7872261316401967E-2</v>
      </c>
      <c r="AC32" s="23">
        <f t="shared" si="7"/>
        <v>0.13655380243831483</v>
      </c>
    </row>
    <row r="33" spans="1:29" s="2" customFormat="1" x14ac:dyDescent="0.15">
      <c r="A33" s="50"/>
      <c r="B33" s="19" t="s">
        <v>21</v>
      </c>
      <c r="C33" s="23">
        <f t="shared" si="6"/>
        <v>1.656607552954522E-2</v>
      </c>
      <c r="D33" s="23">
        <f t="shared" si="4"/>
        <v>2.6288130482047752E-2</v>
      </c>
      <c r="E33" s="23">
        <f t="shared" si="4"/>
        <v>1.501612223656841E-2</v>
      </c>
      <c r="F33" s="23">
        <f t="shared" si="4"/>
        <v>3.6688696710961842E-3</v>
      </c>
      <c r="G33" s="23">
        <f t="shared" si="4"/>
        <v>2.4284560812744171E-2</v>
      </c>
      <c r="H33" s="23">
        <f t="shared" si="4"/>
        <v>1.2647540174117807E-2</v>
      </c>
      <c r="I33" s="23">
        <f t="shared" si="4"/>
        <v>1.1518221219804064E-2</v>
      </c>
      <c r="J33" s="23">
        <f t="shared" si="4"/>
        <v>3.492571668139407E-3</v>
      </c>
      <c r="K33" s="23">
        <f t="shared" si="4"/>
        <v>9.0796213399313985E-3</v>
      </c>
      <c r="L33" s="23">
        <f t="shared" si="4"/>
        <v>1.4076574514288915E-2</v>
      </c>
      <c r="M33" s="23">
        <f t="shared" si="4"/>
        <v>6.3430351987462325E-3</v>
      </c>
      <c r="N33" s="23">
        <f t="shared" si="4"/>
        <v>9.3972169434776553E-3</v>
      </c>
      <c r="O33" s="23">
        <f t="shared" si="4"/>
        <v>8.4690762560947375E-2</v>
      </c>
      <c r="P33" s="23">
        <f t="shared" si="4"/>
        <v>8.8093971483856781E-2</v>
      </c>
      <c r="Q33" s="23">
        <f t="shared" si="4"/>
        <v>0.14473184514751583</v>
      </c>
      <c r="R33" s="23">
        <f t="shared" si="4"/>
        <v>0.12544439853260375</v>
      </c>
      <c r="S33" s="23">
        <f t="shared" si="4"/>
        <v>8.4170273522284719E-2</v>
      </c>
      <c r="T33" s="23">
        <f t="shared" si="4"/>
        <v>7.9991305800463777E-2</v>
      </c>
      <c r="U33" s="23">
        <f t="shared" si="4"/>
        <v>5.4691994908529419E-2</v>
      </c>
      <c r="V33" s="23">
        <f t="shared" si="4"/>
        <v>3.2233885527760402E-2</v>
      </c>
      <c r="W33" s="23">
        <f t="shared" si="7"/>
        <v>2.8158644723238136E-2</v>
      </c>
      <c r="X33" s="23">
        <f t="shared" si="7"/>
        <v>2.0570862041050623E-2</v>
      </c>
      <c r="Y33" s="23">
        <f t="shared" si="7"/>
        <v>0.20965706520166486</v>
      </c>
      <c r="Z33" s="23">
        <f t="shared" si="7"/>
        <v>0.12725131541389348</v>
      </c>
      <c r="AA33" s="23">
        <f t="shared" si="7"/>
        <v>7.413427005386837E-2</v>
      </c>
      <c r="AB33" s="23">
        <f t="shared" si="7"/>
        <v>9.6470473505751539E-2</v>
      </c>
      <c r="AC33" s="23">
        <f t="shared" si="7"/>
        <v>6.5301526455416439E-2</v>
      </c>
    </row>
    <row r="34" spans="1:29" s="2" customFormat="1" x14ac:dyDescent="0.15">
      <c r="A34" s="50"/>
      <c r="B34" s="19" t="s">
        <v>22</v>
      </c>
      <c r="C34" s="23">
        <f t="shared" si="6"/>
        <v>2.102629307384124E-2</v>
      </c>
      <c r="D34" s="23">
        <f t="shared" si="4"/>
        <v>9.7941456860726403E-2</v>
      </c>
      <c r="E34" s="23">
        <f t="shared" si="4"/>
        <v>8.3172131771714605E-2</v>
      </c>
      <c r="F34" s="23">
        <f t="shared" si="4"/>
        <v>7.2925154278437862E-2</v>
      </c>
      <c r="G34" s="23">
        <f t="shared" si="4"/>
        <v>5.0149962103145207E-2</v>
      </c>
      <c r="H34" s="23">
        <f t="shared" si="4"/>
        <v>8.6200692799391104E-2</v>
      </c>
      <c r="I34" s="23">
        <f t="shared" si="4"/>
        <v>0.11545583889547141</v>
      </c>
      <c r="J34" s="23">
        <f t="shared" si="4"/>
        <v>0.19055795887541507</v>
      </c>
      <c r="K34" s="23">
        <f t="shared" si="4"/>
        <v>0.28843417064586147</v>
      </c>
      <c r="L34" s="23">
        <f t="shared" si="4"/>
        <v>0.19484325754343154</v>
      </c>
      <c r="M34" s="23">
        <f t="shared" si="4"/>
        <v>0.34697447048926111</v>
      </c>
      <c r="N34" s="23">
        <f t="shared" si="4"/>
        <v>0.25610448538355468</v>
      </c>
      <c r="O34" s="23">
        <f t="shared" si="4"/>
        <v>0.31291934979271963</v>
      </c>
      <c r="P34" s="23">
        <f t="shared" si="4"/>
        <v>0.2563517720743263</v>
      </c>
      <c r="Q34" s="23">
        <f t="shared" si="4"/>
        <v>0.26060823902162622</v>
      </c>
      <c r="R34" s="23">
        <f t="shared" si="4"/>
        <v>0.2488472695364739</v>
      </c>
      <c r="S34" s="23">
        <f t="shared" si="4"/>
        <v>0.29998563697346531</v>
      </c>
      <c r="T34" s="23">
        <f t="shared" si="4"/>
        <v>0.27699062522566814</v>
      </c>
      <c r="U34" s="23">
        <f t="shared" si="4"/>
        <v>0.26183942076152356</v>
      </c>
      <c r="V34" s="23">
        <f t="shared" si="4"/>
        <v>0.13476953680990988</v>
      </c>
      <c r="W34" s="23">
        <f t="shared" si="7"/>
        <v>6.2623166400773075E-2</v>
      </c>
      <c r="X34" s="23">
        <f t="shared" si="7"/>
        <v>4.2711593294887627E-2</v>
      </c>
      <c r="Y34" s="23">
        <f t="shared" si="7"/>
        <v>2.7731371506748374E-2</v>
      </c>
      <c r="Z34" s="23">
        <f t="shared" si="7"/>
        <v>3.7945150056863428E-2</v>
      </c>
      <c r="AA34" s="23">
        <f t="shared" si="7"/>
        <v>2.3500739005018815E-2</v>
      </c>
      <c r="AB34" s="23">
        <f t="shared" si="7"/>
        <v>1.012733872382798E-2</v>
      </c>
      <c r="AC34" s="23">
        <f t="shared" si="7"/>
        <v>0.14888769764982687</v>
      </c>
    </row>
    <row r="35" spans="1:29" s="2" customFormat="1" x14ac:dyDescent="0.15">
      <c r="A35" s="50"/>
      <c r="B35" s="19" t="s">
        <v>23</v>
      </c>
      <c r="C35" s="23">
        <f t="shared" si="6"/>
        <v>0</v>
      </c>
      <c r="D35" s="23">
        <f t="shared" si="4"/>
        <v>0</v>
      </c>
      <c r="E35" s="23">
        <f t="shared" si="4"/>
        <v>0</v>
      </c>
      <c r="F35" s="23">
        <f t="shared" si="4"/>
        <v>0</v>
      </c>
      <c r="G35" s="23">
        <f t="shared" si="4"/>
        <v>5.833985157188583E-4</v>
      </c>
      <c r="H35" s="23">
        <f t="shared" si="4"/>
        <v>1.7970117974051015E-4</v>
      </c>
      <c r="I35" s="23">
        <f t="shared" si="4"/>
        <v>4.4459305963126218E-4</v>
      </c>
      <c r="J35" s="23">
        <f t="shared" si="4"/>
        <v>1.3058422727302182E-3</v>
      </c>
      <c r="K35" s="23">
        <f t="shared" si="4"/>
        <v>1.8501890246574082E-3</v>
      </c>
      <c r="L35" s="23">
        <f t="shared" si="4"/>
        <v>4.4499275784796761E-4</v>
      </c>
      <c r="M35" s="23">
        <f t="shared" si="4"/>
        <v>2.689617844378548E-4</v>
      </c>
      <c r="N35" s="23">
        <f t="shared" si="4"/>
        <v>2.3634552836374029E-4</v>
      </c>
      <c r="O35" s="23">
        <f t="shared" si="4"/>
        <v>4.3885186388148461E-4</v>
      </c>
      <c r="P35" s="23">
        <f t="shared" si="4"/>
        <v>2.5274155454152258E-4</v>
      </c>
      <c r="Q35" s="23">
        <f t="shared" si="4"/>
        <v>3.5616219185608748E-4</v>
      </c>
      <c r="R35" s="23">
        <f t="shared" si="4"/>
        <v>2.0184075872792605E-6</v>
      </c>
      <c r="S35" s="23">
        <f t="shared" si="4"/>
        <v>3.2138567718820405E-4</v>
      </c>
      <c r="T35" s="23">
        <f t="shared" si="4"/>
        <v>7.0884948227752835E-5</v>
      </c>
      <c r="U35" s="23">
        <f t="shared" si="4"/>
        <v>3.3707948029140591E-5</v>
      </c>
      <c r="V35" s="23">
        <f t="shared" si="4"/>
        <v>4.3792453780707899E-5</v>
      </c>
      <c r="W35" s="23">
        <f t="shared" si="7"/>
        <v>4.0835894176176873E-3</v>
      </c>
      <c r="X35" s="23">
        <f t="shared" si="7"/>
        <v>1.1034564339803283E-2</v>
      </c>
      <c r="Y35" s="23">
        <f t="shared" si="7"/>
        <v>3.4027139645680382E-2</v>
      </c>
      <c r="Z35" s="23">
        <f t="shared" si="7"/>
        <v>3.5058720385007798E-2</v>
      </c>
      <c r="AA35" s="23">
        <f t="shared" si="7"/>
        <v>0</v>
      </c>
      <c r="AB35" s="23">
        <f t="shared" si="7"/>
        <v>4.9796788295957371E-3</v>
      </c>
      <c r="AC35" s="23">
        <f t="shared" si="7"/>
        <v>5.5062216073509251E-3</v>
      </c>
    </row>
    <row r="36" spans="1:29" s="2" customFormat="1" x14ac:dyDescent="0.15">
      <c r="A36" s="5"/>
      <c r="B36" s="19" t="s">
        <v>24</v>
      </c>
      <c r="C36" s="23">
        <f t="shared" si="6"/>
        <v>7.8546981025493596E-4</v>
      </c>
      <c r="D36" s="23">
        <f t="shared" si="4"/>
        <v>3.188036424920734E-3</v>
      </c>
      <c r="E36" s="23">
        <f t="shared" si="4"/>
        <v>1.2707291261112163E-3</v>
      </c>
      <c r="F36" s="23">
        <f t="shared" si="4"/>
        <v>1.3634408606031632E-3</v>
      </c>
      <c r="G36" s="23">
        <f t="shared" si="4"/>
        <v>7.1537667509801893E-4</v>
      </c>
      <c r="H36" s="23">
        <f t="shared" si="4"/>
        <v>5.8334929188032843E-3</v>
      </c>
      <c r="I36" s="23">
        <f t="shared" si="4"/>
        <v>1.1679257039773129E-2</v>
      </c>
      <c r="J36" s="23">
        <f t="shared" si="4"/>
        <v>7.252741433830227E-3</v>
      </c>
      <c r="K36" s="23">
        <f t="shared" si="4"/>
        <v>2.0042860735418864E-2</v>
      </c>
      <c r="L36" s="23">
        <f t="shared" si="4"/>
        <v>2.1462460609048082E-2</v>
      </c>
      <c r="M36" s="23">
        <f t="shared" si="4"/>
        <v>7.9602480464804649E-3</v>
      </c>
      <c r="N36" s="23">
        <f t="shared" si="4"/>
        <v>4.902967002435323E-4</v>
      </c>
      <c r="O36" s="23">
        <f t="shared" si="4"/>
        <v>3.9220413798861506E-3</v>
      </c>
      <c r="P36" s="23">
        <f t="shared" si="4"/>
        <v>1.4471898670276751E-2</v>
      </c>
      <c r="Q36" s="23">
        <f t="shared" si="4"/>
        <v>1.3049133297063489E-2</v>
      </c>
      <c r="R36" s="23">
        <f t="shared" si="4"/>
        <v>1.1319688478459202E-2</v>
      </c>
      <c r="S36" s="23">
        <f t="shared" si="4"/>
        <v>5.7440329228603407E-3</v>
      </c>
      <c r="T36" s="23">
        <f t="shared" si="4"/>
        <v>2.6684047482804125E-3</v>
      </c>
      <c r="U36" s="23">
        <f t="shared" si="4"/>
        <v>8.298165159390837E-3</v>
      </c>
      <c r="V36" s="23">
        <f t="shared" si="4"/>
        <v>3.9964513402972321E-3</v>
      </c>
      <c r="W36" s="23">
        <f t="shared" si="7"/>
        <v>1.0207088342674952E-2</v>
      </c>
      <c r="X36" s="23">
        <f t="shared" si="7"/>
        <v>7.0600263480058025E-5</v>
      </c>
      <c r="Y36" s="23">
        <f t="shared" si="7"/>
        <v>1.0967307462190832E-3</v>
      </c>
      <c r="Z36" s="23">
        <f t="shared" si="7"/>
        <v>6.4720187410411698E-3</v>
      </c>
      <c r="AA36" s="23">
        <f t="shared" si="7"/>
        <v>1.1788947857706532E-4</v>
      </c>
      <c r="AB36" s="23">
        <f t="shared" si="7"/>
        <v>0</v>
      </c>
      <c r="AC36" s="23">
        <f t="shared" si="7"/>
        <v>5.8265852147997626E-3</v>
      </c>
    </row>
    <row r="37" spans="1:29" s="2" customFormat="1" x14ac:dyDescent="0.15">
      <c r="A37" s="50"/>
      <c r="B37" s="19" t="s">
        <v>25</v>
      </c>
      <c r="C37" s="23">
        <f t="shared" si="6"/>
        <v>93.102963289628576</v>
      </c>
      <c r="D37" s="23">
        <f t="shared" ref="D37:V39" si="8">D20/D$22*100</f>
        <v>94.340756644040212</v>
      </c>
      <c r="E37" s="23">
        <f t="shared" si="8"/>
        <v>90.480186808066904</v>
      </c>
      <c r="F37" s="23">
        <f t="shared" si="8"/>
        <v>89.972697866422237</v>
      </c>
      <c r="G37" s="23">
        <f t="shared" si="8"/>
        <v>93.24483525059162</v>
      </c>
      <c r="H37" s="23">
        <f t="shared" si="8"/>
        <v>91.55666217421269</v>
      </c>
      <c r="I37" s="23">
        <f t="shared" si="8"/>
        <v>87.688715881248555</v>
      </c>
      <c r="J37" s="23">
        <f t="shared" si="8"/>
        <v>84.892847409236666</v>
      </c>
      <c r="K37" s="23">
        <f t="shared" si="8"/>
        <v>84.045692794390604</v>
      </c>
      <c r="L37" s="23">
        <f t="shared" si="8"/>
        <v>84.349136018151455</v>
      </c>
      <c r="M37" s="23">
        <f t="shared" si="8"/>
        <v>85.109409143517482</v>
      </c>
      <c r="N37" s="23">
        <f t="shared" si="8"/>
        <v>80.591446874784893</v>
      </c>
      <c r="O37" s="23">
        <f t="shared" si="8"/>
        <v>81.315382248394897</v>
      </c>
      <c r="P37" s="23">
        <f t="shared" si="8"/>
        <v>81.296578955665694</v>
      </c>
      <c r="Q37" s="23">
        <f t="shared" si="8"/>
        <v>82.597353270923776</v>
      </c>
      <c r="R37" s="23">
        <f t="shared" si="8"/>
        <v>84.58879869406239</v>
      </c>
      <c r="S37" s="23">
        <f t="shared" si="8"/>
        <v>82.505790369640366</v>
      </c>
      <c r="T37" s="23">
        <f t="shared" si="8"/>
        <v>81.904955509175025</v>
      </c>
      <c r="U37" s="23">
        <f t="shared" si="8"/>
        <v>81.920397678636292</v>
      </c>
      <c r="V37" s="23">
        <f t="shared" si="8"/>
        <v>49.881523985526158</v>
      </c>
      <c r="W37" s="23">
        <f t="shared" si="7"/>
        <v>46.26334653166662</v>
      </c>
      <c r="X37" s="23">
        <f t="shared" si="7"/>
        <v>47.926223787112733</v>
      </c>
      <c r="Y37" s="23">
        <f t="shared" si="7"/>
        <v>83.754536592243184</v>
      </c>
      <c r="Z37" s="23">
        <f t="shared" si="7"/>
        <v>82.034304743089052</v>
      </c>
      <c r="AA37" s="23">
        <f t="shared" si="7"/>
        <v>86.816095587013706</v>
      </c>
      <c r="AB37" s="23">
        <f t="shared" si="7"/>
        <v>88.444589612569516</v>
      </c>
      <c r="AC37" s="23">
        <f t="shared" si="7"/>
        <v>78.596692673376666</v>
      </c>
    </row>
    <row r="38" spans="1:29" s="2" customFormat="1" x14ac:dyDescent="0.15">
      <c r="A38" s="50"/>
      <c r="B38" s="19" t="s">
        <v>26</v>
      </c>
      <c r="C38" s="23">
        <f t="shared" si="6"/>
        <v>6.8970367103714345</v>
      </c>
      <c r="D38" s="23">
        <f t="shared" si="8"/>
        <v>5.6592433559597817</v>
      </c>
      <c r="E38" s="23">
        <f t="shared" si="8"/>
        <v>9.5198131919331068</v>
      </c>
      <c r="F38" s="23">
        <f t="shared" si="8"/>
        <v>10.027302133577763</v>
      </c>
      <c r="G38" s="23">
        <f t="shared" si="8"/>
        <v>6.7551647494083795</v>
      </c>
      <c r="H38" s="23">
        <f t="shared" si="8"/>
        <v>8.4433378257873066</v>
      </c>
      <c r="I38" s="23">
        <f t="shared" si="8"/>
        <v>12.311284118751441</v>
      </c>
      <c r="J38" s="23">
        <f t="shared" si="8"/>
        <v>15.107152590763324</v>
      </c>
      <c r="K38" s="23">
        <f t="shared" si="8"/>
        <v>15.954307205609394</v>
      </c>
      <c r="L38" s="23">
        <f t="shared" si="8"/>
        <v>15.65086398184854</v>
      </c>
      <c r="M38" s="23">
        <f t="shared" si="8"/>
        <v>14.890590856482525</v>
      </c>
      <c r="N38" s="23">
        <f t="shared" si="8"/>
        <v>19.408553125215107</v>
      </c>
      <c r="O38" s="23">
        <f t="shared" si="8"/>
        <v>18.684617751605099</v>
      </c>
      <c r="P38" s="23">
        <f t="shared" si="8"/>
        <v>18.703421044334302</v>
      </c>
      <c r="Q38" s="23">
        <f t="shared" si="8"/>
        <v>17.402646729076224</v>
      </c>
      <c r="R38" s="23">
        <f t="shared" si="8"/>
        <v>15.411201305937613</v>
      </c>
      <c r="S38" s="23">
        <f t="shared" si="8"/>
        <v>17.494209630359634</v>
      </c>
      <c r="T38" s="23">
        <f t="shared" si="8"/>
        <v>18.095044490824971</v>
      </c>
      <c r="U38" s="23">
        <f t="shared" si="8"/>
        <v>18.079602321363701</v>
      </c>
      <c r="V38" s="23">
        <f t="shared" si="8"/>
        <v>50.118476014473842</v>
      </c>
      <c r="W38" s="23">
        <f t="shared" si="7"/>
        <v>53.736653468333387</v>
      </c>
      <c r="X38" s="23">
        <f t="shared" si="7"/>
        <v>52.073776212887267</v>
      </c>
      <c r="Y38" s="23">
        <f t="shared" si="7"/>
        <v>16.245463407756823</v>
      </c>
      <c r="Z38" s="23">
        <f t="shared" si="7"/>
        <v>17.965695256910944</v>
      </c>
      <c r="AA38" s="23">
        <f t="shared" si="7"/>
        <v>13.183904412986291</v>
      </c>
      <c r="AB38" s="23">
        <f t="shared" si="7"/>
        <v>11.55541038743049</v>
      </c>
      <c r="AC38" s="23">
        <f t="shared" si="7"/>
        <v>21.403307326623334</v>
      </c>
    </row>
    <row r="39" spans="1:29" s="2" customFormat="1" x14ac:dyDescent="0.15">
      <c r="A39" s="50"/>
      <c r="B39" s="19" t="s">
        <v>7</v>
      </c>
      <c r="C39" s="23">
        <f t="shared" si="6"/>
        <v>100</v>
      </c>
      <c r="D39" s="23">
        <f t="shared" si="8"/>
        <v>100</v>
      </c>
      <c r="E39" s="23">
        <f t="shared" si="8"/>
        <v>100</v>
      </c>
      <c r="F39" s="23">
        <f t="shared" si="8"/>
        <v>100</v>
      </c>
      <c r="G39" s="23">
        <f t="shared" si="8"/>
        <v>100</v>
      </c>
      <c r="H39" s="23">
        <f t="shared" si="8"/>
        <v>100</v>
      </c>
      <c r="I39" s="23">
        <f t="shared" si="8"/>
        <v>100</v>
      </c>
      <c r="J39" s="23">
        <f t="shared" si="8"/>
        <v>100</v>
      </c>
      <c r="K39" s="23">
        <f t="shared" si="8"/>
        <v>100</v>
      </c>
      <c r="L39" s="23">
        <f t="shared" si="8"/>
        <v>100</v>
      </c>
      <c r="M39" s="23">
        <f t="shared" si="8"/>
        <v>100</v>
      </c>
      <c r="N39" s="23">
        <f t="shared" si="8"/>
        <v>100</v>
      </c>
      <c r="O39" s="23">
        <f t="shared" si="8"/>
        <v>100</v>
      </c>
      <c r="P39" s="23">
        <f t="shared" si="8"/>
        <v>100</v>
      </c>
      <c r="Q39" s="23">
        <f t="shared" si="8"/>
        <v>100</v>
      </c>
      <c r="R39" s="23">
        <f t="shared" si="8"/>
        <v>100</v>
      </c>
      <c r="S39" s="23">
        <f t="shared" si="8"/>
        <v>100</v>
      </c>
      <c r="T39" s="23">
        <f t="shared" si="8"/>
        <v>100</v>
      </c>
      <c r="U39" s="23">
        <f t="shared" si="8"/>
        <v>100</v>
      </c>
      <c r="V39" s="23">
        <f t="shared" si="8"/>
        <v>100</v>
      </c>
      <c r="W39" s="23">
        <f t="shared" si="7"/>
        <v>100</v>
      </c>
      <c r="X39" s="23">
        <f t="shared" si="7"/>
        <v>100</v>
      </c>
      <c r="Y39" s="23">
        <f t="shared" si="7"/>
        <v>100</v>
      </c>
      <c r="Z39" s="23">
        <f t="shared" si="7"/>
        <v>100</v>
      </c>
      <c r="AA39" s="23">
        <f t="shared" si="7"/>
        <v>100</v>
      </c>
      <c r="AB39" s="23">
        <f t="shared" si="7"/>
        <v>100</v>
      </c>
      <c r="AC39" s="23">
        <f t="shared" si="7"/>
        <v>100</v>
      </c>
    </row>
    <row r="40" spans="1:29" s="2" customFormat="1" x14ac:dyDescent="0.15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9" s="2" customFormat="1" x14ac:dyDescent="0.15">
      <c r="A41" s="5"/>
      <c r="B41" s="85" t="s">
        <v>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</row>
    <row r="42" spans="1:29" s="2" customFormat="1" x14ac:dyDescent="0.15">
      <c r="A42" s="5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9" s="2" customFormat="1" x14ac:dyDescent="0.15">
      <c r="A43" s="50"/>
      <c r="B43" s="19" t="s">
        <v>14</v>
      </c>
      <c r="C43" s="23" t="s">
        <v>10</v>
      </c>
      <c r="D43" s="23">
        <f>IF(C9=0,"--",((D9/C9)*100-100))</f>
        <v>-8.6970786796624111</v>
      </c>
      <c r="E43" s="23">
        <f t="shared" ref="E43:I43" si="9">IF(D9=0,"--",((E9/D9)*100-100))</f>
        <v>18.637844773704131</v>
      </c>
      <c r="F43" s="23">
        <f t="shared" si="9"/>
        <v>15.214562765124413</v>
      </c>
      <c r="G43" s="23">
        <f t="shared" si="9"/>
        <v>26.652899332059121</v>
      </c>
      <c r="H43" s="23">
        <f t="shared" si="9"/>
        <v>10.466586329300981</v>
      </c>
      <c r="I43" s="23">
        <f t="shared" si="9"/>
        <v>-15.541300457892277</v>
      </c>
      <c r="J43" s="23">
        <f t="shared" ref="J43:V43" si="10">IF(I9=0,"--",((J9/I9)*100-100))</f>
        <v>-5.8083209001651142</v>
      </c>
      <c r="K43" s="23">
        <f t="shared" si="10"/>
        <v>-9.1862509173467544</v>
      </c>
      <c r="L43" s="23">
        <f t="shared" si="10"/>
        <v>0.11461957601055417</v>
      </c>
      <c r="M43" s="23">
        <f t="shared" si="10"/>
        <v>-3.3343552833148209</v>
      </c>
      <c r="N43" s="23">
        <f t="shared" si="10"/>
        <v>4.4542657779985717</v>
      </c>
      <c r="O43" s="23">
        <f t="shared" si="10"/>
        <v>-0.63574102962830636</v>
      </c>
      <c r="P43" s="23">
        <f t="shared" si="10"/>
        <v>-6.0677841948297839</v>
      </c>
      <c r="Q43" s="23">
        <f t="shared" si="10"/>
        <v>-19.953231346215745</v>
      </c>
      <c r="R43" s="23">
        <f t="shared" si="10"/>
        <v>15.667453971501772</v>
      </c>
      <c r="S43" s="23">
        <f t="shared" si="10"/>
        <v>7.3163275031170087</v>
      </c>
      <c r="T43" s="23">
        <f t="shared" si="10"/>
        <v>13.512965682972265</v>
      </c>
      <c r="U43" s="23">
        <f t="shared" si="10"/>
        <v>12.009475164704412</v>
      </c>
      <c r="V43" s="23">
        <f t="shared" si="10"/>
        <v>-44.675089098863751</v>
      </c>
      <c r="W43" s="23">
        <f t="shared" ref="W43" si="11">IF(V9=0,"--",((W9/V9)*100-100))</f>
        <v>-6.0160232826769118</v>
      </c>
      <c r="X43" s="23">
        <f t="shared" ref="X43" si="12">IF(W9=0,"--",((X9/W9)*100-100))</f>
        <v>-0.71816605619342511</v>
      </c>
      <c r="Y43" s="23">
        <f t="shared" ref="Y43" si="13">IF(X9=0,"--",((Y9/X9)*100-100))</f>
        <v>82.285892948945559</v>
      </c>
      <c r="Z43" s="23">
        <f t="shared" ref="Z43" si="14">IF(Y9=0,"--",((Z9/Y9)*100-100))</f>
        <v>-5.7325570712544334</v>
      </c>
      <c r="AA43" s="23">
        <f t="shared" ref="AA43" si="15">IF(Z9=0,"--",((AA9/Z9)*100-100))</f>
        <v>1.0943344013238061</v>
      </c>
      <c r="AB43" s="23">
        <f t="shared" ref="AB43" si="16">IF(AA9=0,"--",((AB9/AA9)*100-100))</f>
        <v>-6.9442497011442583</v>
      </c>
      <c r="AC43" s="61">
        <f>IFERROR(((POWER(AB9/C9,1/26)-1)*100),"--")</f>
        <v>0.87668333605832593</v>
      </c>
    </row>
    <row r="44" spans="1:29" s="2" customFormat="1" x14ac:dyDescent="0.15">
      <c r="A44" s="50"/>
      <c r="B44" s="19" t="s">
        <v>15</v>
      </c>
      <c r="C44" s="23" t="s">
        <v>10</v>
      </c>
      <c r="D44" s="23">
        <f t="shared" ref="D44:H56" si="17">IF(C10=0,"--",((D10/C10)*100-100))</f>
        <v>100.66789701539136</v>
      </c>
      <c r="E44" s="23">
        <f t="shared" si="17"/>
        <v>-8.117023700610531</v>
      </c>
      <c r="F44" s="23">
        <f t="shared" si="17"/>
        <v>55.349893238434191</v>
      </c>
      <c r="G44" s="23">
        <f t="shared" si="17"/>
        <v>31.650390659380463</v>
      </c>
      <c r="H44" s="23">
        <f t="shared" si="17"/>
        <v>31.375635166924752</v>
      </c>
      <c r="I44" s="23">
        <f t="shared" ref="I44:U44" si="18">IF(H10=0,"--",((I10/H10)*100-100))</f>
        <v>35.772983227734329</v>
      </c>
      <c r="J44" s="23">
        <f t="shared" si="18"/>
        <v>25.040665735850752</v>
      </c>
      <c r="K44" s="23">
        <f t="shared" si="18"/>
        <v>13.945535924693033</v>
      </c>
      <c r="L44" s="23">
        <f t="shared" si="18"/>
        <v>17.431222216247534</v>
      </c>
      <c r="M44" s="23">
        <f t="shared" si="18"/>
        <v>31.257587914430133</v>
      </c>
      <c r="N44" s="23">
        <f t="shared" si="18"/>
        <v>28.547432238773837</v>
      </c>
      <c r="O44" s="23">
        <f t="shared" si="18"/>
        <v>20.212004015159238</v>
      </c>
      <c r="P44" s="23">
        <f t="shared" si="18"/>
        <v>10.778485105423357</v>
      </c>
      <c r="Q44" s="23">
        <f t="shared" si="18"/>
        <v>-7.6054668210971812</v>
      </c>
      <c r="R44" s="23">
        <f t="shared" si="18"/>
        <v>38.534814115574989</v>
      </c>
      <c r="S44" s="23">
        <f t="shared" si="18"/>
        <v>24.544032781136352</v>
      </c>
      <c r="T44" s="23">
        <f t="shared" si="18"/>
        <v>12.248433367083436</v>
      </c>
      <c r="U44" s="23">
        <f t="shared" si="18"/>
        <v>-1.392558943546419</v>
      </c>
      <c r="V44" s="23">
        <f t="shared" ref="V44:V56" si="19">IF(U10=0,"--",((V10/U10)*100-100))</f>
        <v>-26.48375077191551</v>
      </c>
      <c r="W44" s="23">
        <f t="shared" ref="W44:W56" si="20">IF(V10=0,"--",((W10/V10)*100-100))</f>
        <v>-9.2745947856842577</v>
      </c>
      <c r="X44" s="23">
        <f t="shared" ref="X44:X56" si="21">IF(W10=0,"--",((X10/W10)*100-100))</f>
        <v>1.2359508240701302</v>
      </c>
      <c r="Y44" s="23">
        <f t="shared" ref="Y44:Y56" si="22">IF(X10=0,"--",((Y10/X10)*100-100))</f>
        <v>77.165526444072043</v>
      </c>
      <c r="Z44" s="23">
        <f t="shared" ref="Z44:Z56" si="23">IF(Y10=0,"--",((Z10/Y10)*100-100))</f>
        <v>18.405478903673696</v>
      </c>
      <c r="AA44" s="23">
        <f t="shared" ref="AA44:AA56" si="24">IF(Z10=0,"--",((AA10/Z10)*100-100))</f>
        <v>8.4225579318647021</v>
      </c>
      <c r="AB44" s="23">
        <f t="shared" ref="AB44:AB56" si="25">IF(AA10=0,"--",((AB10/AA10)*100-100))</f>
        <v>14.804228618043709</v>
      </c>
      <c r="AC44" s="61">
        <f t="shared" ref="AC44:AC56" si="26">IFERROR(((POWER(AB10/C10,1/26)-1)*100),"--")</f>
        <v>18.281015857153736</v>
      </c>
    </row>
    <row r="45" spans="1:29" s="2" customFormat="1" x14ac:dyDescent="0.15">
      <c r="A45" s="5"/>
      <c r="B45" s="19" t="s">
        <v>16</v>
      </c>
      <c r="C45" s="23" t="s">
        <v>10</v>
      </c>
      <c r="D45" s="23">
        <f t="shared" si="17"/>
        <v>-29.984515875490445</v>
      </c>
      <c r="E45" s="23">
        <f t="shared" si="17"/>
        <v>-1.4921729631061851</v>
      </c>
      <c r="F45" s="23">
        <f t="shared" si="17"/>
        <v>8.7308291123779185</v>
      </c>
      <c r="G45" s="23">
        <f t="shared" si="17"/>
        <v>58.185947303742523</v>
      </c>
      <c r="H45" s="23">
        <f t="shared" si="17"/>
        <v>69.875684249973034</v>
      </c>
      <c r="I45" s="23">
        <f t="shared" ref="I45:U45" si="27">IF(H11=0,"--",((I11/H11)*100-100))</f>
        <v>0.72823841769915987</v>
      </c>
      <c r="J45" s="23">
        <f t="shared" si="27"/>
        <v>-33.037314494049568</v>
      </c>
      <c r="K45" s="23">
        <f t="shared" si="27"/>
        <v>43.10558434824577</v>
      </c>
      <c r="L45" s="23">
        <f t="shared" si="27"/>
        <v>145.05501454935401</v>
      </c>
      <c r="M45" s="23">
        <f t="shared" si="27"/>
        <v>-19.516888594731739</v>
      </c>
      <c r="N45" s="23">
        <f t="shared" si="27"/>
        <v>-17.773309458242039</v>
      </c>
      <c r="O45" s="23">
        <f t="shared" si="27"/>
        <v>-16.291768841134996</v>
      </c>
      <c r="P45" s="23">
        <f t="shared" si="27"/>
        <v>70.503107020553529</v>
      </c>
      <c r="Q45" s="23">
        <f t="shared" si="27"/>
        <v>-55.824178043770289</v>
      </c>
      <c r="R45" s="23">
        <f t="shared" si="27"/>
        <v>24.027278396200174</v>
      </c>
      <c r="S45" s="23">
        <f t="shared" si="27"/>
        <v>94.210909083727557</v>
      </c>
      <c r="T45" s="23">
        <f t="shared" si="27"/>
        <v>121.83443229179511</v>
      </c>
      <c r="U45" s="23">
        <f t="shared" si="27"/>
        <v>27.882224877032584</v>
      </c>
      <c r="V45" s="23">
        <f t="shared" si="19"/>
        <v>-0.48793080329018323</v>
      </c>
      <c r="W45" s="23">
        <f t="shared" si="20"/>
        <v>-3.0662935513270497</v>
      </c>
      <c r="X45" s="23">
        <f t="shared" si="21"/>
        <v>-4.8001159163899842</v>
      </c>
      <c r="Y45" s="23">
        <f t="shared" si="22"/>
        <v>-37.815364793956029</v>
      </c>
      <c r="Z45" s="23">
        <f t="shared" si="23"/>
        <v>28.70615596348992</v>
      </c>
      <c r="AA45" s="23">
        <f t="shared" si="24"/>
        <v>-27.808108551882896</v>
      </c>
      <c r="AB45" s="23">
        <f t="shared" si="25"/>
        <v>-9.1943529520386846</v>
      </c>
      <c r="AC45" s="61">
        <f t="shared" si="26"/>
        <v>7.4952798294443568</v>
      </c>
    </row>
    <row r="46" spans="1:29" s="2" customFormat="1" x14ac:dyDescent="0.15">
      <c r="A46" s="50"/>
      <c r="B46" s="19" t="s">
        <v>17</v>
      </c>
      <c r="C46" s="23" t="s">
        <v>10</v>
      </c>
      <c r="D46" s="23">
        <f t="shared" si="17"/>
        <v>30.309655154113642</v>
      </c>
      <c r="E46" s="23">
        <f t="shared" si="17"/>
        <v>2.4642745961228911</v>
      </c>
      <c r="F46" s="23">
        <f t="shared" si="17"/>
        <v>41.451340582253664</v>
      </c>
      <c r="G46" s="23">
        <f t="shared" si="17"/>
        <v>-4.3407339932856672</v>
      </c>
      <c r="H46" s="23">
        <f t="shared" si="17"/>
        <v>46.412064504690107</v>
      </c>
      <c r="I46" s="23">
        <f t="shared" ref="I46:U46" si="28">IF(H12=0,"--",((I12/H12)*100-100))</f>
        <v>-5.8976306233012821</v>
      </c>
      <c r="J46" s="23">
        <f t="shared" si="28"/>
        <v>56.184154460678201</v>
      </c>
      <c r="K46" s="23">
        <f t="shared" si="28"/>
        <v>-2.9860190968832683</v>
      </c>
      <c r="L46" s="23">
        <f t="shared" si="28"/>
        <v>35.078646920785275</v>
      </c>
      <c r="M46" s="23">
        <f t="shared" si="28"/>
        <v>81.180822330292273</v>
      </c>
      <c r="N46" s="23">
        <f t="shared" si="28"/>
        <v>-18.432775828139825</v>
      </c>
      <c r="O46" s="23">
        <f t="shared" si="28"/>
        <v>30.380394765933517</v>
      </c>
      <c r="P46" s="23">
        <f t="shared" si="28"/>
        <v>3.4778701902130109</v>
      </c>
      <c r="Q46" s="23">
        <f t="shared" si="28"/>
        <v>-21.318768370777462</v>
      </c>
      <c r="R46" s="23">
        <f t="shared" si="28"/>
        <v>8.135709675503918</v>
      </c>
      <c r="S46" s="23">
        <f t="shared" si="28"/>
        <v>-16.072681174861302</v>
      </c>
      <c r="T46" s="23">
        <f t="shared" si="28"/>
        <v>-28.471942918637552</v>
      </c>
      <c r="U46" s="23">
        <f t="shared" si="28"/>
        <v>-4.3118502283169704</v>
      </c>
      <c r="V46" s="23">
        <f t="shared" si="19"/>
        <v>-23.910909784242037</v>
      </c>
      <c r="W46" s="23">
        <f t="shared" si="20"/>
        <v>-37.538193930309696</v>
      </c>
      <c r="X46" s="23">
        <f t="shared" si="21"/>
        <v>20.846417379648074</v>
      </c>
      <c r="Y46" s="23">
        <f t="shared" si="22"/>
        <v>157.68831873289042</v>
      </c>
      <c r="Z46" s="23">
        <f t="shared" si="23"/>
        <v>6.5668223986927217</v>
      </c>
      <c r="AA46" s="23">
        <f t="shared" si="24"/>
        <v>-77.199234131031432</v>
      </c>
      <c r="AB46" s="23">
        <f t="shared" si="25"/>
        <v>95.535188815950448</v>
      </c>
      <c r="AC46" s="61">
        <f t="shared" si="26"/>
        <v>4.9258631833085209</v>
      </c>
    </row>
    <row r="47" spans="1:29" s="2" customFormat="1" x14ac:dyDescent="0.15">
      <c r="A47" s="50"/>
      <c r="B47" s="19" t="s">
        <v>18</v>
      </c>
      <c r="C47" s="23" t="s">
        <v>10</v>
      </c>
      <c r="D47" s="23">
        <f t="shared" si="17"/>
        <v>209.77967890839886</v>
      </c>
      <c r="E47" s="23">
        <f t="shared" si="17"/>
        <v>-45.192657134647533</v>
      </c>
      <c r="F47" s="23">
        <f t="shared" si="17"/>
        <v>110.37951727605889</v>
      </c>
      <c r="G47" s="23">
        <f t="shared" si="17"/>
        <v>-13.170414792252899</v>
      </c>
      <c r="H47" s="23">
        <f t="shared" si="17"/>
        <v>31.243358086692382</v>
      </c>
      <c r="I47" s="23">
        <f t="shared" ref="I47:U47" si="29">IF(H13=0,"--",((I13/H13)*100-100))</f>
        <v>-16.186367228718552</v>
      </c>
      <c r="J47" s="23">
        <f t="shared" si="29"/>
        <v>53.60807656464516</v>
      </c>
      <c r="K47" s="23">
        <f t="shared" si="29"/>
        <v>31.890095594115792</v>
      </c>
      <c r="L47" s="23">
        <f t="shared" si="29"/>
        <v>-5.4198393389414292</v>
      </c>
      <c r="M47" s="23">
        <f t="shared" si="29"/>
        <v>38.684474375831371</v>
      </c>
      <c r="N47" s="23">
        <f t="shared" si="29"/>
        <v>0.41084605939718699</v>
      </c>
      <c r="O47" s="23">
        <f t="shared" si="29"/>
        <v>-2.9376423418452049</v>
      </c>
      <c r="P47" s="23">
        <f t="shared" si="29"/>
        <v>-2.9667884678715666</v>
      </c>
      <c r="Q47" s="23">
        <f t="shared" si="29"/>
        <v>15.972880340776769</v>
      </c>
      <c r="R47" s="23">
        <f t="shared" si="29"/>
        <v>61.655544377297844</v>
      </c>
      <c r="S47" s="23">
        <f t="shared" si="29"/>
        <v>-13.614498258172361</v>
      </c>
      <c r="T47" s="23">
        <f t="shared" si="29"/>
        <v>-3.6779471516362179</v>
      </c>
      <c r="U47" s="23">
        <f t="shared" si="29"/>
        <v>-30.159142899029916</v>
      </c>
      <c r="V47" s="23">
        <f t="shared" si="19"/>
        <v>-53.668702888819155</v>
      </c>
      <c r="W47" s="23">
        <f t="shared" si="20"/>
        <v>-31.660350554371391</v>
      </c>
      <c r="X47" s="23">
        <f t="shared" si="21"/>
        <v>-37.859104564161619</v>
      </c>
      <c r="Y47" s="23">
        <f t="shared" si="22"/>
        <v>230.20067341353541</v>
      </c>
      <c r="Z47" s="23">
        <f t="shared" si="23"/>
        <v>35.490720925798144</v>
      </c>
      <c r="AA47" s="23">
        <f t="shared" si="24"/>
        <v>-53.248493008029918</v>
      </c>
      <c r="AB47" s="23">
        <f t="shared" si="25"/>
        <v>20.226779230080339</v>
      </c>
      <c r="AC47" s="61">
        <f t="shared" si="26"/>
        <v>6.064235299183629</v>
      </c>
    </row>
    <row r="48" spans="1:29" s="2" customFormat="1" x14ac:dyDescent="0.15">
      <c r="A48" s="50"/>
      <c r="B48" s="19" t="s">
        <v>19</v>
      </c>
      <c r="C48" s="23" t="s">
        <v>10</v>
      </c>
      <c r="D48" s="23">
        <f t="shared" si="17"/>
        <v>1.1398078690613858</v>
      </c>
      <c r="E48" s="23">
        <f t="shared" si="17"/>
        <v>31.757487795223653</v>
      </c>
      <c r="F48" s="23">
        <f t="shared" si="17"/>
        <v>26.5949989485174</v>
      </c>
      <c r="G48" s="23">
        <f t="shared" si="17"/>
        <v>-48.325475709262633</v>
      </c>
      <c r="H48" s="23">
        <f t="shared" si="17"/>
        <v>101.6924958046387</v>
      </c>
      <c r="I48" s="23">
        <f t="shared" ref="I48:U48" si="30">IF(H14=0,"--",((I14/H14)*100-100))</f>
        <v>42.14309229095096</v>
      </c>
      <c r="J48" s="23">
        <f t="shared" si="30"/>
        <v>35.765674067498537</v>
      </c>
      <c r="K48" s="23">
        <f t="shared" si="30"/>
        <v>5.0006489305428232</v>
      </c>
      <c r="L48" s="23">
        <f t="shared" si="30"/>
        <v>41.625921478016778</v>
      </c>
      <c r="M48" s="23">
        <f t="shared" si="30"/>
        <v>23.630167780974958</v>
      </c>
      <c r="N48" s="23">
        <f t="shared" si="30"/>
        <v>9.1548911619270683</v>
      </c>
      <c r="O48" s="23">
        <f t="shared" si="30"/>
        <v>-40.273044315010523</v>
      </c>
      <c r="P48" s="23">
        <f t="shared" si="30"/>
        <v>0.48964698904836723</v>
      </c>
      <c r="Q48" s="23">
        <f t="shared" si="30"/>
        <v>-45.050593443892936</v>
      </c>
      <c r="R48" s="23">
        <f t="shared" si="30"/>
        <v>-24.242277934919528</v>
      </c>
      <c r="S48" s="23">
        <f t="shared" si="30"/>
        <v>36.399076384565205</v>
      </c>
      <c r="T48" s="23">
        <f t="shared" si="30"/>
        <v>-64.867975280722803</v>
      </c>
      <c r="U48" s="23">
        <f t="shared" si="30"/>
        <v>-80.364859556079352</v>
      </c>
      <c r="V48" s="23">
        <f t="shared" si="19"/>
        <v>166.48534867241887</v>
      </c>
      <c r="W48" s="23">
        <f t="shared" si="20"/>
        <v>80.137645172643005</v>
      </c>
      <c r="X48" s="23">
        <f t="shared" si="21"/>
        <v>-78.283615461093291</v>
      </c>
      <c r="Y48" s="23">
        <f t="shared" si="22"/>
        <v>215.83066773290682</v>
      </c>
      <c r="Z48" s="23">
        <f t="shared" si="23"/>
        <v>-86.532661089958438</v>
      </c>
      <c r="AA48" s="23">
        <f t="shared" si="24"/>
        <v>-30.894691076590448</v>
      </c>
      <c r="AB48" s="23">
        <f t="shared" si="25"/>
        <v>-72.518279204216981</v>
      </c>
      <c r="AC48" s="61">
        <f t="shared" si="26"/>
        <v>-15.264612343437168</v>
      </c>
    </row>
    <row r="49" spans="1:29" s="2" customFormat="1" x14ac:dyDescent="0.15">
      <c r="A49" s="5"/>
      <c r="B49" s="19" t="s">
        <v>20</v>
      </c>
      <c r="C49" s="23" t="s">
        <v>10</v>
      </c>
      <c r="D49" s="23">
        <f t="shared" si="17"/>
        <v>3429.9637681159415</v>
      </c>
      <c r="E49" s="23">
        <f t="shared" si="17"/>
        <v>-93.980328128459547</v>
      </c>
      <c r="F49" s="23">
        <f t="shared" si="17"/>
        <v>1601.6515035258869</v>
      </c>
      <c r="G49" s="23">
        <f t="shared" si="17"/>
        <v>2.2428113872635862</v>
      </c>
      <c r="H49" s="23">
        <f t="shared" si="17"/>
        <v>-4.8335644597766532</v>
      </c>
      <c r="I49" s="23">
        <f t="shared" ref="I49:U49" si="31">IF(H15=0,"--",((I15/H15)*100-100))</f>
        <v>-86.283039700234582</v>
      </c>
      <c r="J49" s="23">
        <f t="shared" si="31"/>
        <v>216.00358221121098</v>
      </c>
      <c r="K49" s="23">
        <f t="shared" si="31"/>
        <v>71.003302368677396</v>
      </c>
      <c r="L49" s="23">
        <f t="shared" si="31"/>
        <v>-62.537040602255885</v>
      </c>
      <c r="M49" s="23">
        <f t="shared" si="31"/>
        <v>18.066467817730043</v>
      </c>
      <c r="N49" s="23">
        <f t="shared" si="31"/>
        <v>29.712277993664031</v>
      </c>
      <c r="O49" s="23">
        <f t="shared" si="31"/>
        <v>-30.022762731389392</v>
      </c>
      <c r="P49" s="23">
        <f t="shared" si="31"/>
        <v>40.594960018785628</v>
      </c>
      <c r="Q49" s="23">
        <f t="shared" si="31"/>
        <v>404.69832875643021</v>
      </c>
      <c r="R49" s="23">
        <f t="shared" si="31"/>
        <v>164.67450258019431</v>
      </c>
      <c r="S49" s="23">
        <f t="shared" si="31"/>
        <v>-38.827406723411073</v>
      </c>
      <c r="T49" s="23">
        <f t="shared" si="31"/>
        <v>5.7876389088201421</v>
      </c>
      <c r="U49" s="23">
        <f t="shared" si="31"/>
        <v>-51.559856072734853</v>
      </c>
      <c r="V49" s="23">
        <f t="shared" si="19"/>
        <v>-85.512058904166523</v>
      </c>
      <c r="W49" s="23">
        <f t="shared" si="20"/>
        <v>-50.551049210447765</v>
      </c>
      <c r="X49" s="23">
        <f t="shared" si="21"/>
        <v>4.5905539960031234</v>
      </c>
      <c r="Y49" s="23">
        <f t="shared" si="22"/>
        <v>-19.720282854997592</v>
      </c>
      <c r="Z49" s="23">
        <f t="shared" si="23"/>
        <v>1867.2860014517842</v>
      </c>
      <c r="AA49" s="23">
        <f t="shared" si="24"/>
        <v>-52.623599910592965</v>
      </c>
      <c r="AB49" s="23">
        <f t="shared" si="25"/>
        <v>21.361798557218137</v>
      </c>
      <c r="AC49" s="61">
        <f t="shared" si="26"/>
        <v>15.454022338863682</v>
      </c>
    </row>
    <row r="50" spans="1:29" s="2" customFormat="1" x14ac:dyDescent="0.15">
      <c r="A50" s="50"/>
      <c r="B50" s="19" t="s">
        <v>21</v>
      </c>
      <c r="C50" s="23" t="s">
        <v>10</v>
      </c>
      <c r="D50" s="23">
        <f t="shared" si="17"/>
        <v>50.006534903646468</v>
      </c>
      <c r="E50" s="23">
        <f t="shared" si="17"/>
        <v>-30.823071561338281</v>
      </c>
      <c r="F50" s="23">
        <f t="shared" si="17"/>
        <v>-70.981149502498013</v>
      </c>
      <c r="G50" s="23">
        <f t="shared" si="17"/>
        <v>708.39120370370358</v>
      </c>
      <c r="H50" s="23">
        <f t="shared" si="17"/>
        <v>-40.043429498651783</v>
      </c>
      <c r="I50" s="23">
        <f t="shared" ref="I50:U50" si="32">IF(H16=0,"--",((I16/H16)*100-100))</f>
        <v>-14.599418928599846</v>
      </c>
      <c r="J50" s="23">
        <f t="shared" si="32"/>
        <v>-68.736237489951179</v>
      </c>
      <c r="K50" s="23">
        <f t="shared" si="32"/>
        <v>151.02109264366104</v>
      </c>
      <c r="L50" s="23">
        <f t="shared" si="32"/>
        <v>64.038955447675875</v>
      </c>
      <c r="M50" s="23">
        <f t="shared" si="32"/>
        <v>-51.635820625367664</v>
      </c>
      <c r="N50" s="23">
        <f t="shared" si="32"/>
        <v>71.794535928143716</v>
      </c>
      <c r="O50" s="23">
        <f t="shared" si="32"/>
        <v>865.04950602895201</v>
      </c>
      <c r="P50" s="23">
        <f t="shared" si="32"/>
        <v>5.7483044257056832</v>
      </c>
      <c r="Q50" s="23">
        <f t="shared" si="32"/>
        <v>37.014682275389788</v>
      </c>
      <c r="R50" s="23">
        <f t="shared" si="32"/>
        <v>6.5121558112560081</v>
      </c>
      <c r="S50" s="23">
        <f t="shared" si="32"/>
        <v>-20.547807949073515</v>
      </c>
      <c r="T50" s="23">
        <f t="shared" si="32"/>
        <v>7.720050480829002</v>
      </c>
      <c r="U50" s="23">
        <f t="shared" si="32"/>
        <v>-28.455931363333391</v>
      </c>
      <c r="V50" s="23">
        <f t="shared" si="19"/>
        <v>-35.820683378263624</v>
      </c>
      <c r="W50" s="23">
        <f t="shared" si="20"/>
        <v>-13.825364212281613</v>
      </c>
      <c r="X50" s="23">
        <f t="shared" si="21"/>
        <v>-29.082341152002982</v>
      </c>
      <c r="Y50" s="23">
        <f t="shared" si="22"/>
        <v>926.51572135515812</v>
      </c>
      <c r="Z50" s="23">
        <f t="shared" si="23"/>
        <v>-32.479743065561777</v>
      </c>
      <c r="AA50" s="23">
        <f t="shared" si="24"/>
        <v>-43.304113775693786</v>
      </c>
      <c r="AB50" s="23">
        <f t="shared" si="25"/>
        <v>37.877744032622644</v>
      </c>
      <c r="AC50" s="61">
        <f t="shared" si="26"/>
        <v>13.322724300292155</v>
      </c>
    </row>
    <row r="51" spans="1:29" s="2" customFormat="1" x14ac:dyDescent="0.15">
      <c r="A51" s="50"/>
      <c r="B51" s="19" t="s">
        <v>22</v>
      </c>
      <c r="C51" s="23" t="s">
        <v>10</v>
      </c>
      <c r="D51" s="23">
        <f t="shared" si="17"/>
        <v>340.32562556492485</v>
      </c>
      <c r="E51" s="23">
        <f t="shared" si="17"/>
        <v>2.8429332023728762</v>
      </c>
      <c r="F51" s="23">
        <f t="shared" si="17"/>
        <v>4.1370423709542905</v>
      </c>
      <c r="G51" s="23">
        <f t="shared" si="17"/>
        <v>-16.012072864199695</v>
      </c>
      <c r="H51" s="23">
        <f t="shared" si="17"/>
        <v>97.879642254627839</v>
      </c>
      <c r="I51" s="23">
        <f t="shared" ref="I51:U51" si="33">IF(H17=0,"--",((I17/H17)*100-100))</f>
        <v>25.59912758614648</v>
      </c>
      <c r="J51" s="23">
        <f t="shared" si="33"/>
        <v>70.173731822783537</v>
      </c>
      <c r="K51" s="23">
        <f t="shared" si="33"/>
        <v>46.152895181163956</v>
      </c>
      <c r="L51" s="23">
        <f t="shared" si="33"/>
        <v>-28.524628623048699</v>
      </c>
      <c r="M51" s="23">
        <f t="shared" si="33"/>
        <v>91.133065478428279</v>
      </c>
      <c r="N51" s="23">
        <f t="shared" si="33"/>
        <v>-14.409240928608369</v>
      </c>
      <c r="O51" s="23">
        <f t="shared" si="33"/>
        <v>30.83623463601856</v>
      </c>
      <c r="P51" s="23">
        <f t="shared" si="33"/>
        <v>-16.714926910092984</v>
      </c>
      <c r="Q51" s="23">
        <f t="shared" si="33"/>
        <v>-15.218515578808066</v>
      </c>
      <c r="R51" s="23">
        <f t="shared" si="33"/>
        <v>17.342878736947227</v>
      </c>
      <c r="S51" s="23">
        <f t="shared" si="33"/>
        <v>42.746674846517209</v>
      </c>
      <c r="T51" s="23">
        <f t="shared" si="33"/>
        <v>4.6591273614997561</v>
      </c>
      <c r="U51" s="23">
        <f t="shared" si="33"/>
        <v>-1.0848948346449845</v>
      </c>
      <c r="V51" s="23">
        <f t="shared" si="19"/>
        <v>-43.951641473489033</v>
      </c>
      <c r="W51" s="23">
        <f t="shared" si="20"/>
        <v>-54.162211679618402</v>
      </c>
      <c r="X51" s="23">
        <f t="shared" si="21"/>
        <v>-33.789876739107001</v>
      </c>
      <c r="Y51" s="23">
        <f t="shared" si="22"/>
        <v>-34.606561945410007</v>
      </c>
      <c r="Z51" s="23">
        <f t="shared" si="23"/>
        <v>52.218077912523938</v>
      </c>
      <c r="AA51" s="23">
        <f t="shared" si="24"/>
        <v>-39.727381762779999</v>
      </c>
      <c r="AB51" s="23">
        <f t="shared" si="25"/>
        <v>-54.340348655566338</v>
      </c>
      <c r="AC51" s="61">
        <f t="shared" si="26"/>
        <v>2.9638127418587512</v>
      </c>
    </row>
    <row r="52" spans="1:29" s="2" customFormat="1" x14ac:dyDescent="0.15">
      <c r="A52" s="50"/>
      <c r="B52" s="19" t="s">
        <v>23</v>
      </c>
      <c r="C52" s="23" t="s">
        <v>10</v>
      </c>
      <c r="D52" s="23" t="str">
        <f t="shared" si="17"/>
        <v>--</v>
      </c>
      <c r="E52" s="23" t="str">
        <f t="shared" si="17"/>
        <v>--</v>
      </c>
      <c r="F52" s="23" t="str">
        <f t="shared" si="17"/>
        <v>--</v>
      </c>
      <c r="G52" s="23" t="str">
        <f t="shared" si="17"/>
        <v>--</v>
      </c>
      <c r="H52" s="23">
        <f t="shared" si="17"/>
        <v>-64.539359324559229</v>
      </c>
      <c r="I52" s="23">
        <f t="shared" ref="I52:U52" si="34">IF(H18=0,"--",((I18/H18)*100-100))</f>
        <v>132.00280112044817</v>
      </c>
      <c r="J52" s="23">
        <f t="shared" si="34"/>
        <v>202.83730757621493</v>
      </c>
      <c r="K52" s="23">
        <f t="shared" si="34"/>
        <v>36.808531844911784</v>
      </c>
      <c r="L52" s="23">
        <f t="shared" si="34"/>
        <v>-74.551945213463497</v>
      </c>
      <c r="M52" s="23">
        <f t="shared" si="34"/>
        <v>-35.127397652447755</v>
      </c>
      <c r="N52" s="23">
        <f t="shared" si="34"/>
        <v>1.8976169461606389</v>
      </c>
      <c r="O52" s="23">
        <f t="shared" si="34"/>
        <v>98.830662624512769</v>
      </c>
      <c r="P52" s="23">
        <f t="shared" si="34"/>
        <v>-41.45066434328033</v>
      </c>
      <c r="Q52" s="23">
        <f t="shared" si="34"/>
        <v>17.522321428571445</v>
      </c>
      <c r="R52" s="23">
        <f t="shared" si="34"/>
        <v>-99.30357708135486</v>
      </c>
      <c r="S52" s="23">
        <f t="shared" si="34"/>
        <v>18754.545454545452</v>
      </c>
      <c r="T52" s="23">
        <f t="shared" si="34"/>
        <v>-75</v>
      </c>
      <c r="U52" s="23">
        <f t="shared" si="34"/>
        <v>-50.241080038572804</v>
      </c>
      <c r="V52" s="23">
        <f t="shared" si="19"/>
        <v>41.47286821705427</v>
      </c>
      <c r="W52" s="23">
        <f t="shared" si="20"/>
        <v>9098.6301369863013</v>
      </c>
      <c r="X52" s="23">
        <f t="shared" si="21"/>
        <v>162.3172002978406</v>
      </c>
      <c r="Y52" s="23">
        <f t="shared" si="22"/>
        <v>210.58383386508922</v>
      </c>
      <c r="Z52" s="23">
        <f t="shared" si="23"/>
        <v>14.617762269206949</v>
      </c>
      <c r="AA52" s="23">
        <f t="shared" si="24"/>
        <v>-100</v>
      </c>
      <c r="AB52" s="23" t="str">
        <f t="shared" si="25"/>
        <v>--</v>
      </c>
      <c r="AC52" s="61">
        <f>IFERROR(((POWER(AB18/G18,1/22)-1)*100),"--")</f>
        <v>15.273406319252203</v>
      </c>
    </row>
    <row r="53" spans="1:29" s="2" customFormat="1" x14ac:dyDescent="0.15">
      <c r="A53" s="5"/>
      <c r="B53" s="19" t="s">
        <v>24</v>
      </c>
      <c r="C53" s="23" t="s">
        <v>10</v>
      </c>
      <c r="D53" s="23">
        <f t="shared" si="17"/>
        <v>283.67534456355281</v>
      </c>
      <c r="E53" s="23">
        <f t="shared" si="17"/>
        <v>-51.728266943402254</v>
      </c>
      <c r="F53" s="23">
        <f t="shared" si="17"/>
        <v>27.435091781048456</v>
      </c>
      <c r="G53" s="23">
        <f t="shared" si="17"/>
        <v>-35.920062289125369</v>
      </c>
      <c r="H53" s="23">
        <f t="shared" si="17"/>
        <v>838.76063183475105</v>
      </c>
      <c r="I53" s="23">
        <f t="shared" ref="I53:U53" si="35">IF(H19=0,"--",((I19/H19)*100-100))</f>
        <v>87.74484424885668</v>
      </c>
      <c r="J53" s="23">
        <f t="shared" si="35"/>
        <v>-35.972239776631312</v>
      </c>
      <c r="K53" s="23">
        <f t="shared" si="35"/>
        <v>166.83655157562265</v>
      </c>
      <c r="L53" s="23">
        <f t="shared" si="35"/>
        <v>13.301993382293603</v>
      </c>
      <c r="M53" s="23">
        <f t="shared" si="35"/>
        <v>-60.191961821322366</v>
      </c>
      <c r="N53" s="23">
        <f t="shared" si="35"/>
        <v>-92.857675389547452</v>
      </c>
      <c r="O53" s="23">
        <f t="shared" si="35"/>
        <v>756.57620041753648</v>
      </c>
      <c r="P53" s="23">
        <f t="shared" si="35"/>
        <v>275.12551791372164</v>
      </c>
      <c r="Q53" s="23">
        <f t="shared" si="35"/>
        <v>-24.802162246449328</v>
      </c>
      <c r="R53" s="23">
        <f t="shared" si="35"/>
        <v>6.601866251944017</v>
      </c>
      <c r="S53" s="23">
        <f t="shared" si="35"/>
        <v>-39.912952561577562</v>
      </c>
      <c r="T53" s="23">
        <f t="shared" si="35"/>
        <v>-47.344070357181387</v>
      </c>
      <c r="U53" s="23">
        <f t="shared" si="35"/>
        <v>225.40410379895997</v>
      </c>
      <c r="V53" s="23">
        <f t="shared" si="19"/>
        <v>-47.555657020499417</v>
      </c>
      <c r="W53" s="23">
        <f t="shared" si="20"/>
        <v>151.94614149116617</v>
      </c>
      <c r="X53" s="23">
        <f t="shared" si="21"/>
        <v>-99.328543171039769</v>
      </c>
      <c r="Y53" s="23">
        <f t="shared" si="22"/>
        <v>1464.5962732919259</v>
      </c>
      <c r="Z53" s="23">
        <f t="shared" si="23"/>
        <v>556.47932853173018</v>
      </c>
      <c r="AA53" s="23">
        <f t="shared" si="24"/>
        <v>-98.227321025942274</v>
      </c>
      <c r="AB53" s="23">
        <f t="shared" si="25"/>
        <v>-100</v>
      </c>
      <c r="AC53" s="61">
        <f>IFERROR(((POWER(AA19/C19,1/25)-1)*100),"--")</f>
        <v>-1.8406289907110129</v>
      </c>
    </row>
    <row r="54" spans="1:29" s="2" customFormat="1" x14ac:dyDescent="0.15">
      <c r="A54" s="50"/>
      <c r="B54" s="19" t="s">
        <v>25</v>
      </c>
      <c r="C54" s="23" t="s">
        <v>10</v>
      </c>
      <c r="D54" s="23">
        <f t="shared" si="17"/>
        <v>-4.213133646825284</v>
      </c>
      <c r="E54" s="23">
        <f t="shared" si="17"/>
        <v>16.149492093466009</v>
      </c>
      <c r="F54" s="23">
        <f t="shared" si="17"/>
        <v>18.103554883550316</v>
      </c>
      <c r="G54" s="23">
        <f t="shared" si="17"/>
        <v>26.572003036160481</v>
      </c>
      <c r="H54" s="23">
        <f t="shared" si="17"/>
        <v>13.03843468858625</v>
      </c>
      <c r="I54" s="23">
        <f t="shared" ref="I54:U54" si="36">IF(H20=0,"--",((I20/H20)*100-100))</f>
        <v>-10.187820287381427</v>
      </c>
      <c r="J54" s="23">
        <f t="shared" si="36"/>
        <v>-0.18203261167880669</v>
      </c>
      <c r="K54" s="23">
        <f t="shared" si="36"/>
        <v>-4.4056628253741223</v>
      </c>
      <c r="L54" s="23">
        <f t="shared" si="36"/>
        <v>6.1898299953705589</v>
      </c>
      <c r="M54" s="23">
        <f t="shared" si="36"/>
        <v>8.2980464102423213</v>
      </c>
      <c r="N54" s="23">
        <f t="shared" si="36"/>
        <v>9.8041090016156289</v>
      </c>
      <c r="O54" s="23">
        <f t="shared" si="36"/>
        <v>8.0429808370151079</v>
      </c>
      <c r="P54" s="23">
        <f t="shared" si="36"/>
        <v>1.6395723288987938</v>
      </c>
      <c r="Q54" s="23">
        <f t="shared" si="36"/>
        <v>-15.268858112607234</v>
      </c>
      <c r="R54" s="23">
        <f t="shared" si="36"/>
        <v>25.851595685482749</v>
      </c>
      <c r="S54" s="23">
        <f t="shared" si="36"/>
        <v>15.496810326139325</v>
      </c>
      <c r="T54" s="23">
        <f t="shared" si="36"/>
        <v>12.522209151239025</v>
      </c>
      <c r="U54" s="23">
        <f t="shared" si="36"/>
        <v>4.6585056000180174</v>
      </c>
      <c r="V54" s="23">
        <f t="shared" si="19"/>
        <v>-33.693843310266857</v>
      </c>
      <c r="W54" s="23">
        <f t="shared" si="20"/>
        <v>-8.5091423431119608</v>
      </c>
      <c r="X54" s="23">
        <f t="shared" si="21"/>
        <v>0.5656843377802403</v>
      </c>
      <c r="Y54" s="23">
        <f t="shared" si="22"/>
        <v>76.012585799801968</v>
      </c>
      <c r="Z54" s="23">
        <f t="shared" si="23"/>
        <v>8.9603450120051349</v>
      </c>
      <c r="AA54" s="23">
        <f t="shared" si="24"/>
        <v>2.9910679265360045</v>
      </c>
      <c r="AB54" s="23">
        <f t="shared" si="25"/>
        <v>7.9418346298500779</v>
      </c>
      <c r="AC54" s="61">
        <f t="shared" si="26"/>
        <v>5.68900613651111</v>
      </c>
    </row>
    <row r="55" spans="1:29" s="2" customFormat="1" x14ac:dyDescent="0.15">
      <c r="A55" s="50"/>
      <c r="B55" s="19" t="s">
        <v>26</v>
      </c>
      <c r="C55" s="23" t="s">
        <v>10</v>
      </c>
      <c r="D55" s="23">
        <f t="shared" si="17"/>
        <v>-22.434973256880724</v>
      </c>
      <c r="E55" s="23">
        <f t="shared" si="17"/>
        <v>103.71979861229667</v>
      </c>
      <c r="F55" s="23">
        <f t="shared" si="17"/>
        <v>25.10117535077805</v>
      </c>
      <c r="G55" s="23">
        <f t="shared" si="17"/>
        <v>-17.723567087709995</v>
      </c>
      <c r="H55" s="23">
        <f t="shared" si="17"/>
        <v>43.892841959804912</v>
      </c>
      <c r="I55" s="23">
        <f t="shared" ref="I55:U55" si="37">IF(H21=0,"--",((I21/H21)*100-100))</f>
        <v>36.732157244216864</v>
      </c>
      <c r="J55" s="23">
        <f t="shared" si="37"/>
        <v>26.520410845291536</v>
      </c>
      <c r="K55" s="23">
        <f t="shared" si="37"/>
        <v>1.9725171532698766</v>
      </c>
      <c r="L55" s="23">
        <f t="shared" si="37"/>
        <v>3.79540200669733</v>
      </c>
      <c r="M55" s="23">
        <f t="shared" si="37"/>
        <v>2.1168240229962834</v>
      </c>
      <c r="N55" s="23">
        <f t="shared" si="37"/>
        <v>51.143141506472176</v>
      </c>
      <c r="O55" s="23">
        <f t="shared" si="37"/>
        <v>3.0869900874668872</v>
      </c>
      <c r="P55" s="23">
        <f t="shared" si="37"/>
        <v>1.7653895961966555</v>
      </c>
      <c r="Q55" s="23">
        <f t="shared" si="37"/>
        <v>-22.403264278898902</v>
      </c>
      <c r="R55" s="23">
        <f t="shared" si="37"/>
        <v>8.8261310182181489</v>
      </c>
      <c r="S55" s="23">
        <f t="shared" si="37"/>
        <v>34.417635532853581</v>
      </c>
      <c r="T55" s="23">
        <f t="shared" si="37"/>
        <v>17.240545185149784</v>
      </c>
      <c r="U55" s="23">
        <f t="shared" si="37"/>
        <v>4.5494793345730642</v>
      </c>
      <c r="V55" s="23">
        <f t="shared" si="19"/>
        <v>201.86667909227015</v>
      </c>
      <c r="W55" s="23">
        <f t="shared" si="20"/>
        <v>5.7677163239392684</v>
      </c>
      <c r="X55" s="23">
        <f t="shared" si="21"/>
        <v>-5.9276262796403358</v>
      </c>
      <c r="Y55" s="23">
        <f t="shared" si="22"/>
        <v>-68.578882529722847</v>
      </c>
      <c r="Z55" s="23">
        <f t="shared" si="23"/>
        <v>23.024959993747942</v>
      </c>
      <c r="AA55" s="23">
        <f t="shared" si="24"/>
        <v>-28.584113787554017</v>
      </c>
      <c r="AB55" s="23">
        <f t="shared" si="25"/>
        <v>-7.1332808670702406</v>
      </c>
      <c r="AC55" s="61">
        <f t="shared" si="26"/>
        <v>8.0207819151128401</v>
      </c>
    </row>
    <row r="56" spans="1:29" s="2" customFormat="1" x14ac:dyDescent="0.15">
      <c r="A56" s="50"/>
      <c r="B56" s="19" t="s">
        <v>7</v>
      </c>
      <c r="C56" s="23" t="s">
        <v>10</v>
      </c>
      <c r="D56" s="23">
        <f t="shared" si="17"/>
        <v>-5.4699006140358222</v>
      </c>
      <c r="E56" s="23">
        <f t="shared" si="17"/>
        <v>21.105308846926533</v>
      </c>
      <c r="F56" s="23">
        <f t="shared" si="17"/>
        <v>18.769715279910869</v>
      </c>
      <c r="G56" s="23">
        <f t="shared" si="17"/>
        <v>22.130352388049175</v>
      </c>
      <c r="H56" s="23">
        <f t="shared" si="17"/>
        <v>15.122700732210518</v>
      </c>
      <c r="I56" s="23">
        <f t="shared" ref="I56:U56" si="38">IF(H22=0,"--",((I22/H22)*100-100))</f>
        <v>-6.2262080766050758</v>
      </c>
      <c r="J56" s="23">
        <f t="shared" si="38"/>
        <v>3.1053810689577688</v>
      </c>
      <c r="K56" s="23">
        <f t="shared" si="38"/>
        <v>-3.4421014434868624</v>
      </c>
      <c r="L56" s="23">
        <f t="shared" si="38"/>
        <v>5.8078155982405235</v>
      </c>
      <c r="M56" s="23">
        <f t="shared" si="38"/>
        <v>7.3306317019988825</v>
      </c>
      <c r="N56" s="23">
        <f t="shared" si="38"/>
        <v>15.959735195942159</v>
      </c>
      <c r="O56" s="23">
        <f t="shared" si="38"/>
        <v>7.0810947395083019</v>
      </c>
      <c r="P56" s="23">
        <f t="shared" si="38"/>
        <v>1.6630808043589127</v>
      </c>
      <c r="Q56" s="23">
        <f t="shared" si="38"/>
        <v>-16.603236136901714</v>
      </c>
      <c r="R56" s="23">
        <f t="shared" si="38"/>
        <v>22.888714215454996</v>
      </c>
      <c r="S56" s="23">
        <f t="shared" si="38"/>
        <v>18.41273678749063</v>
      </c>
      <c r="T56" s="23">
        <f t="shared" si="38"/>
        <v>13.347644748076164</v>
      </c>
      <c r="U56" s="23">
        <f t="shared" si="38"/>
        <v>4.6387772487790642</v>
      </c>
      <c r="V56" s="23">
        <f t="shared" si="19"/>
        <v>8.8945623662386879</v>
      </c>
      <c r="W56" s="23">
        <f t="shared" si="20"/>
        <v>-1.3537983564455516</v>
      </c>
      <c r="X56" s="23">
        <f t="shared" si="21"/>
        <v>-2.9236034873255505</v>
      </c>
      <c r="Y56" s="23">
        <f t="shared" si="22"/>
        <v>0.71834815895745407</v>
      </c>
      <c r="Z56" s="23">
        <f t="shared" si="23"/>
        <v>11.245206892306058</v>
      </c>
      <c r="AA56" s="23">
        <f t="shared" si="24"/>
        <v>-2.681632997033276</v>
      </c>
      <c r="AB56" s="23">
        <f t="shared" si="25"/>
        <v>5.9543458125888264</v>
      </c>
      <c r="AC56" s="61">
        <f t="shared" si="26"/>
        <v>5.8978657608649065</v>
      </c>
    </row>
    <row r="57" spans="1:29" s="2" customFormat="1" ht="14" thickBo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s="2" customFormat="1" ht="14" thickTop="1" x14ac:dyDescent="0.15">
      <c r="A58" s="18" t="s">
        <v>1076</v>
      </c>
    </row>
    <row r="59" spans="1:29" ht="12.75" customHeight="1" x14ac:dyDescent="0.15"/>
    <row r="60" spans="1:29" ht="12.75" customHeight="1" x14ac:dyDescent="0.15">
      <c r="A60" s="1" t="s">
        <v>11</v>
      </c>
    </row>
    <row r="61" spans="1:29" ht="12.75" customHeight="1" x14ac:dyDescent="0.15"/>
    <row r="62" spans="1:29" ht="12.75" customHeight="1" x14ac:dyDescent="0.15"/>
    <row r="63" spans="1:29" ht="12.75" customHeight="1" x14ac:dyDescent="0.15"/>
    <row r="64" spans="1:29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5">
    <mergeCell ref="B41:AC41"/>
    <mergeCell ref="A2:AC2"/>
    <mergeCell ref="A4:AC4"/>
    <mergeCell ref="B7:AC7"/>
    <mergeCell ref="B24:AC24"/>
  </mergeCells>
  <hyperlinks>
    <hyperlink ref="A60" location="NOTAS!A1" display="NOTAS" xr:uid="{00000000-0004-0000-1200-000000000000}"/>
    <hyperlink ref="A1" location="ÍNDICE!A1" display="INDICE" xr:uid="{00000000-0004-0000-1200-000001000000}"/>
  </hyperlink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7"/>
  <sheetViews>
    <sheetView showGridLines="0" zoomScaleNormal="100" workbookViewId="0"/>
  </sheetViews>
  <sheetFormatPr baseColWidth="10" defaultColWidth="10.83203125" defaultRowHeight="13" x14ac:dyDescent="0.15"/>
  <cols>
    <col min="1" max="1" width="108.5" style="1" customWidth="1"/>
    <col min="2" max="4" width="2.83203125" style="1" customWidth="1"/>
    <col min="5" max="6" width="2.6640625" style="1" customWidth="1"/>
    <col min="7" max="16384" width="10.83203125" style="1"/>
  </cols>
  <sheetData>
    <row r="1" spans="1:24" ht="14" x14ac:dyDescent="0.15">
      <c r="A1" s="63" t="s">
        <v>157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4" x14ac:dyDescent="0.15">
      <c r="A2" s="64"/>
    </row>
    <row r="3" spans="1:24" ht="14" x14ac:dyDescent="0.15">
      <c r="A3" s="64" t="s">
        <v>156</v>
      </c>
    </row>
    <row r="4" spans="1:24" ht="14" x14ac:dyDescent="0.15">
      <c r="A4" s="64" t="s">
        <v>155</v>
      </c>
    </row>
    <row r="5" spans="1:24" ht="14" x14ac:dyDescent="0.15">
      <c r="A5" s="64" t="s">
        <v>154</v>
      </c>
    </row>
    <row r="6" spans="1:24" ht="14" x14ac:dyDescent="0.15">
      <c r="A6" s="64"/>
    </row>
    <row r="7" spans="1:24" ht="14" x14ac:dyDescent="0.15">
      <c r="A7" s="64" t="s">
        <v>153</v>
      </c>
    </row>
    <row r="8" spans="1:24" ht="14" x14ac:dyDescent="0.15">
      <c r="A8" s="64" t="s">
        <v>152</v>
      </c>
    </row>
    <row r="9" spans="1:24" ht="14" x14ac:dyDescent="0.15">
      <c r="A9" s="64" t="s">
        <v>151</v>
      </c>
    </row>
    <row r="10" spans="1:24" ht="14" x14ac:dyDescent="0.15">
      <c r="A10" s="64" t="s">
        <v>150</v>
      </c>
    </row>
    <row r="11" spans="1:24" ht="14" x14ac:dyDescent="0.15">
      <c r="A11" s="64" t="s">
        <v>149</v>
      </c>
    </row>
    <row r="12" spans="1:24" ht="14" x14ac:dyDescent="0.15">
      <c r="A12" s="64"/>
    </row>
    <row r="13" spans="1:24" ht="14" x14ac:dyDescent="0.15">
      <c r="A13" s="64" t="s">
        <v>148</v>
      </c>
    </row>
    <row r="14" spans="1:24" ht="14" x14ac:dyDescent="0.15">
      <c r="A14" s="64" t="s">
        <v>147</v>
      </c>
    </row>
    <row r="15" spans="1:24" ht="14" x14ac:dyDescent="0.15">
      <c r="A15" s="64" t="s">
        <v>146</v>
      </c>
    </row>
    <row r="16" spans="1:24" ht="14" x14ac:dyDescent="0.15">
      <c r="A16" s="64" t="s">
        <v>145</v>
      </c>
    </row>
    <row r="17" spans="1:1" ht="14" x14ac:dyDescent="0.15">
      <c r="A17" s="64" t="s">
        <v>144</v>
      </c>
    </row>
    <row r="18" spans="1:1" ht="14" x14ac:dyDescent="0.15">
      <c r="A18" s="64" t="s">
        <v>143</v>
      </c>
    </row>
    <row r="19" spans="1:1" ht="14" x14ac:dyDescent="0.15">
      <c r="A19" s="64" t="s">
        <v>142</v>
      </c>
    </row>
    <row r="20" spans="1:1" ht="14" x14ac:dyDescent="0.15">
      <c r="A20" s="64" t="s">
        <v>141</v>
      </c>
    </row>
    <row r="21" spans="1:1" ht="14" x14ac:dyDescent="0.15">
      <c r="A21" s="64"/>
    </row>
    <row r="22" spans="1:1" ht="14" x14ac:dyDescent="0.15">
      <c r="A22" s="64" t="s">
        <v>140</v>
      </c>
    </row>
    <row r="23" spans="1:1" ht="14" x14ac:dyDescent="0.15">
      <c r="A23" s="64" t="s">
        <v>139</v>
      </c>
    </row>
    <row r="24" spans="1:1" ht="14" x14ac:dyDescent="0.15">
      <c r="A24" s="64" t="s">
        <v>138</v>
      </c>
    </row>
    <row r="25" spans="1:1" ht="14" x14ac:dyDescent="0.15">
      <c r="A25" s="64" t="s">
        <v>137</v>
      </c>
    </row>
    <row r="26" spans="1:1" ht="14" x14ac:dyDescent="0.15">
      <c r="A26" s="64" t="s">
        <v>136</v>
      </c>
    </row>
    <row r="27" spans="1:1" ht="14" x14ac:dyDescent="0.15">
      <c r="A27" s="64" t="s">
        <v>135</v>
      </c>
    </row>
    <row r="28" spans="1:1" ht="14" x14ac:dyDescent="0.15">
      <c r="A28" s="64" t="s">
        <v>134</v>
      </c>
    </row>
    <row r="29" spans="1:1" ht="14" x14ac:dyDescent="0.15">
      <c r="A29" s="64"/>
    </row>
    <row r="30" spans="1:1" ht="14" x14ac:dyDescent="0.15">
      <c r="A30" s="64" t="s">
        <v>133</v>
      </c>
    </row>
    <row r="31" spans="1:1" ht="14" x14ac:dyDescent="0.15">
      <c r="A31" s="64" t="s">
        <v>132</v>
      </c>
    </row>
    <row r="32" spans="1:1" ht="14" x14ac:dyDescent="0.15">
      <c r="A32" s="64" t="s">
        <v>131</v>
      </c>
    </row>
    <row r="33" spans="1:1" ht="14" x14ac:dyDescent="0.15">
      <c r="A33" s="64" t="s">
        <v>130</v>
      </c>
    </row>
    <row r="34" spans="1:1" ht="14" x14ac:dyDescent="0.15">
      <c r="A34" s="64" t="s">
        <v>129</v>
      </c>
    </row>
    <row r="35" spans="1:1" ht="14" x14ac:dyDescent="0.15">
      <c r="A35" s="64"/>
    </row>
    <row r="36" spans="1:1" ht="14" x14ac:dyDescent="0.15">
      <c r="A36" s="64" t="s">
        <v>128</v>
      </c>
    </row>
    <row r="37" spans="1:1" ht="14" x14ac:dyDescent="0.15">
      <c r="A37" s="64"/>
    </row>
    <row r="38" spans="1:1" ht="14" x14ac:dyDescent="0.15">
      <c r="A38" s="64" t="s">
        <v>127</v>
      </c>
    </row>
    <row r="39" spans="1:1" ht="14" x14ac:dyDescent="0.15">
      <c r="A39" s="64" t="s">
        <v>126</v>
      </c>
    </row>
    <row r="40" spans="1:1" ht="14" x14ac:dyDescent="0.15">
      <c r="A40" s="64" t="s">
        <v>125</v>
      </c>
    </row>
    <row r="41" spans="1:1" ht="14" x14ac:dyDescent="0.15">
      <c r="A41" s="64" t="s">
        <v>124</v>
      </c>
    </row>
    <row r="42" spans="1:1" ht="14" x14ac:dyDescent="0.15">
      <c r="A42" s="64" t="s">
        <v>123</v>
      </c>
    </row>
    <row r="43" spans="1:1" ht="14" x14ac:dyDescent="0.15">
      <c r="A43" s="64"/>
    </row>
    <row r="44" spans="1:1" ht="14" x14ac:dyDescent="0.15">
      <c r="A44" s="64" t="s">
        <v>1076</v>
      </c>
    </row>
    <row r="45" spans="1:1" ht="14" x14ac:dyDescent="0.15">
      <c r="A45" s="64"/>
    </row>
    <row r="46" spans="1:1" ht="14" x14ac:dyDescent="0.15">
      <c r="A46" s="65" t="s">
        <v>0</v>
      </c>
    </row>
    <row r="47" spans="1:1" ht="14" x14ac:dyDescent="0.15">
      <c r="A47" s="64" t="s">
        <v>11</v>
      </c>
    </row>
  </sheetData>
  <hyperlinks>
    <hyperlink ref="A47" location="NOTAS!A1" display="NOTAS" xr:uid="{00000000-0004-0000-0100-000000000000}"/>
    <hyperlink ref="A46" location="ÍNDICE!A1" display="INDICE" xr:uid="{00000000-0004-0000-0100-000001000000}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D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30" s="30" customFormat="1" x14ac:dyDescent="0.15">
      <c r="A1" s="56" t="s">
        <v>0</v>
      </c>
    </row>
    <row r="2" spans="1:30" s="30" customFormat="1" x14ac:dyDescent="0.15">
      <c r="A2" s="83" t="s">
        <v>1067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30" s="30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7"/>
      <c r="AB3" s="77"/>
    </row>
    <row r="4" spans="1:30" s="30" customFormat="1" x14ac:dyDescent="0.15">
      <c r="A4" s="83" t="s">
        <v>1092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30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67"/>
      <c r="AB5" s="77"/>
    </row>
    <row r="6" spans="1:30" s="30" customFormat="1" ht="14" thickTop="1" x14ac:dyDescent="0.15">
      <c r="A6" s="31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30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30" s="30" customFormat="1" ht="14" thickTop="1" x14ac:dyDescent="0.15">
      <c r="A8" s="3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7"/>
      <c r="AB8" s="77"/>
    </row>
    <row r="9" spans="1:30" ht="12.75" customHeight="1" x14ac:dyDescent="0.15">
      <c r="A9" s="43">
        <v>1</v>
      </c>
      <c r="B9" s="74">
        <v>620342</v>
      </c>
      <c r="C9" s="8">
        <v>470.72618</v>
      </c>
      <c r="D9" s="8">
        <v>650.45370000000003</v>
      </c>
      <c r="E9" s="8">
        <v>949.96242099999995</v>
      </c>
      <c r="F9" s="8">
        <v>1170.175461</v>
      </c>
      <c r="G9" s="8">
        <v>1377.310469</v>
      </c>
      <c r="H9" s="8">
        <v>1578.5044620000001</v>
      </c>
      <c r="I9" s="8">
        <v>1369.993524</v>
      </c>
      <c r="J9" s="8">
        <v>1453.751109</v>
      </c>
      <c r="K9" s="8">
        <v>1459.5922840000001</v>
      </c>
      <c r="L9" s="8">
        <v>1420.6660489999999</v>
      </c>
      <c r="M9" s="8">
        <v>1576.4936290000001</v>
      </c>
      <c r="N9" s="8">
        <v>1518.092991</v>
      </c>
      <c r="O9" s="8">
        <v>1262.2895390000001</v>
      </c>
      <c r="P9" s="38">
        <v>1348.7233140000001</v>
      </c>
      <c r="Q9" s="38">
        <v>1184.143857</v>
      </c>
      <c r="R9" s="38">
        <v>1214.098172</v>
      </c>
      <c r="S9" s="38">
        <v>1314.273424</v>
      </c>
      <c r="T9" s="38">
        <v>1317.2668570000001</v>
      </c>
      <c r="U9" s="38">
        <v>1304.7089719999999</v>
      </c>
      <c r="V9" s="38">
        <v>1310.4580779999999</v>
      </c>
      <c r="W9" s="38">
        <v>1277.0072250000001</v>
      </c>
      <c r="X9" s="38">
        <v>1163.2698029999999</v>
      </c>
      <c r="Y9" s="38">
        <v>1086.765071</v>
      </c>
      <c r="Z9" s="38">
        <v>1069.6248519999999</v>
      </c>
      <c r="AA9" s="38">
        <v>1035.1199429999999</v>
      </c>
      <c r="AB9" s="38">
        <v>605.33009600000003</v>
      </c>
      <c r="AC9" s="38">
        <f>SUM(C9:AB9)</f>
        <v>31488.801481999999</v>
      </c>
    </row>
    <row r="10" spans="1:30" ht="12.75" customHeight="1" x14ac:dyDescent="0.15">
      <c r="A10" s="43">
        <v>2</v>
      </c>
      <c r="B10" s="74">
        <v>610910</v>
      </c>
      <c r="C10" s="8">
        <v>233.16863699999999</v>
      </c>
      <c r="D10" s="8">
        <v>356.33735300000001</v>
      </c>
      <c r="E10" s="8">
        <v>523.41958799999998</v>
      </c>
      <c r="F10" s="8">
        <v>709.52296100000001</v>
      </c>
      <c r="G10" s="8">
        <v>838.03574500000002</v>
      </c>
      <c r="H10" s="8">
        <v>936.04950799999995</v>
      </c>
      <c r="I10" s="8">
        <v>946.81797100000006</v>
      </c>
      <c r="J10" s="8">
        <v>883.598209</v>
      </c>
      <c r="K10" s="8">
        <v>782.08246299999996</v>
      </c>
      <c r="L10" s="8">
        <v>731.39701100000002</v>
      </c>
      <c r="M10" s="8">
        <v>671.266482</v>
      </c>
      <c r="N10" s="8">
        <v>684.66271600000005</v>
      </c>
      <c r="O10" s="8">
        <v>589.59352899999999</v>
      </c>
      <c r="P10" s="38">
        <v>643.25734299999999</v>
      </c>
      <c r="Q10" s="38">
        <v>616.80681000000004</v>
      </c>
      <c r="R10" s="38">
        <v>656.16972299999998</v>
      </c>
      <c r="S10" s="38">
        <v>569.38251500000001</v>
      </c>
      <c r="T10" s="38">
        <v>538.26604199999997</v>
      </c>
      <c r="U10" s="38">
        <v>552.30127400000003</v>
      </c>
      <c r="V10" s="38">
        <v>540.79057999999998</v>
      </c>
      <c r="W10" s="38">
        <v>521.70567100000005</v>
      </c>
      <c r="X10" s="38">
        <v>520.51499000000001</v>
      </c>
      <c r="Y10" s="38">
        <v>538.57510600000001</v>
      </c>
      <c r="Z10" s="38">
        <v>584.76922500000001</v>
      </c>
      <c r="AA10" s="38">
        <v>589.23433499999999</v>
      </c>
      <c r="AB10" s="38">
        <v>504.35096399999998</v>
      </c>
      <c r="AC10" s="38">
        <f t="shared" ref="AC10:AC36" si="0">SUM(C10:AB10)</f>
        <v>16262.076750999997</v>
      </c>
      <c r="AD10" s="73"/>
    </row>
    <row r="11" spans="1:30" ht="12.75" customHeight="1" x14ac:dyDescent="0.15">
      <c r="A11" s="69">
        <v>3</v>
      </c>
      <c r="B11" s="74">
        <v>630790</v>
      </c>
      <c r="C11" s="8">
        <v>66.548799000000002</v>
      </c>
      <c r="D11" s="8">
        <v>86.344212999999996</v>
      </c>
      <c r="E11" s="8">
        <v>154.52143899999999</v>
      </c>
      <c r="F11" s="8">
        <v>216.66382400000001</v>
      </c>
      <c r="G11" s="8">
        <v>177.24055200000001</v>
      </c>
      <c r="H11" s="8">
        <v>315.02231899999998</v>
      </c>
      <c r="I11" s="8">
        <v>304.054483</v>
      </c>
      <c r="J11" s="8">
        <v>320.863585</v>
      </c>
      <c r="K11" s="8">
        <v>338.35808400000002</v>
      </c>
      <c r="L11" s="8">
        <v>362.87245300000001</v>
      </c>
      <c r="M11" s="8">
        <v>340.24168400000002</v>
      </c>
      <c r="N11" s="8">
        <v>380.83081800000002</v>
      </c>
      <c r="O11" s="8">
        <v>379.70537300000001</v>
      </c>
      <c r="P11" s="38">
        <v>353.73787600000003</v>
      </c>
      <c r="Q11" s="38">
        <v>344.78976999999998</v>
      </c>
      <c r="R11" s="38">
        <v>346.83800300000001</v>
      </c>
      <c r="S11" s="38">
        <v>383.044016</v>
      </c>
      <c r="T11" s="38">
        <v>377.39650399999999</v>
      </c>
      <c r="U11" s="38">
        <v>470.17324500000001</v>
      </c>
      <c r="V11" s="38">
        <v>518.377206</v>
      </c>
      <c r="W11" s="38">
        <v>505.48114900000002</v>
      </c>
      <c r="X11" s="38">
        <v>501.98060199999998</v>
      </c>
      <c r="Y11" s="38">
        <v>529.32816300000002</v>
      </c>
      <c r="Z11" s="38">
        <v>513.98387500000001</v>
      </c>
      <c r="AA11" s="38">
        <v>519.10979799999996</v>
      </c>
      <c r="AB11" s="38">
        <v>787.40445699999998</v>
      </c>
      <c r="AC11" s="38">
        <f t="shared" si="0"/>
        <v>9594.9122900000002</v>
      </c>
      <c r="AD11" s="73"/>
    </row>
    <row r="12" spans="1:30" ht="12.75" customHeight="1" x14ac:dyDescent="0.15">
      <c r="A12" s="69">
        <v>4</v>
      </c>
      <c r="B12" s="74">
        <v>961900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38">
        <v>194.91796299999999</v>
      </c>
      <c r="U12" s="38">
        <v>480.51922500000001</v>
      </c>
      <c r="V12" s="38">
        <v>441.28150299999999</v>
      </c>
      <c r="W12" s="38">
        <v>505.56292100000002</v>
      </c>
      <c r="X12" s="38">
        <v>507.82769200000001</v>
      </c>
      <c r="Y12" s="38">
        <v>522.27342199999998</v>
      </c>
      <c r="Z12" s="38">
        <v>513.43314899999996</v>
      </c>
      <c r="AA12" s="38">
        <v>464.68853899999999</v>
      </c>
      <c r="AB12" s="38">
        <v>411.15523899999994</v>
      </c>
      <c r="AC12" s="38">
        <f t="shared" si="0"/>
        <v>4041.6596529999997</v>
      </c>
      <c r="AD12" s="73"/>
    </row>
    <row r="13" spans="1:30" ht="12.75" customHeight="1" x14ac:dyDescent="0.15">
      <c r="A13" s="69">
        <v>5</v>
      </c>
      <c r="B13" s="74">
        <v>630392</v>
      </c>
      <c r="C13" s="8">
        <v>9.6561570000000003</v>
      </c>
      <c r="D13" s="8">
        <v>8.070824</v>
      </c>
      <c r="E13" s="8">
        <v>6.8278290000000004</v>
      </c>
      <c r="F13" s="8">
        <v>3.8235510000000001</v>
      </c>
      <c r="G13" s="8">
        <v>7.0620909999999997</v>
      </c>
      <c r="H13" s="8">
        <v>14.645025</v>
      </c>
      <c r="I13" s="8">
        <v>29.400969</v>
      </c>
      <c r="J13" s="8">
        <v>48.927745999999999</v>
      </c>
      <c r="K13" s="8">
        <v>51.267209000000001</v>
      </c>
      <c r="L13" s="8">
        <v>43.201166000000001</v>
      </c>
      <c r="M13" s="8">
        <v>54.919446000000001</v>
      </c>
      <c r="N13" s="8">
        <v>64.824669</v>
      </c>
      <c r="O13" s="8">
        <v>68.638587999999999</v>
      </c>
      <c r="P13" s="38">
        <v>63.239997000000002</v>
      </c>
      <c r="Q13" s="38">
        <v>94.390587999999994</v>
      </c>
      <c r="R13" s="38">
        <v>120.360452</v>
      </c>
      <c r="S13" s="38">
        <v>133.198531</v>
      </c>
      <c r="T13" s="38">
        <v>117.60309599999999</v>
      </c>
      <c r="U13" s="38">
        <v>179.78047100000001</v>
      </c>
      <c r="V13" s="38">
        <v>189.113822</v>
      </c>
      <c r="W13" s="38">
        <v>248.67225099999999</v>
      </c>
      <c r="X13" s="38">
        <v>287.54171700000001</v>
      </c>
      <c r="Y13" s="38">
        <v>345.36240299999997</v>
      </c>
      <c r="Z13" s="38">
        <v>385.483654</v>
      </c>
      <c r="AA13" s="38">
        <v>384.61697700000002</v>
      </c>
      <c r="AB13" s="38">
        <v>365.29772800000001</v>
      </c>
      <c r="AC13" s="38">
        <f t="shared" si="0"/>
        <v>3325.9269570000006</v>
      </c>
      <c r="AD13" s="73"/>
    </row>
    <row r="14" spans="1:30" ht="12.75" customHeight="1" x14ac:dyDescent="0.15">
      <c r="A14" s="69">
        <v>6</v>
      </c>
      <c r="B14" s="74">
        <v>610990</v>
      </c>
      <c r="C14" s="8">
        <v>56.997166</v>
      </c>
      <c r="D14" s="8">
        <v>130.20699300000001</v>
      </c>
      <c r="E14" s="8">
        <v>142.79374300000001</v>
      </c>
      <c r="F14" s="8">
        <v>123.077641</v>
      </c>
      <c r="G14" s="8">
        <v>146.820571</v>
      </c>
      <c r="H14" s="8">
        <v>162.61485999999999</v>
      </c>
      <c r="I14" s="8">
        <v>142.29517100000001</v>
      </c>
      <c r="J14" s="8">
        <v>123.231407</v>
      </c>
      <c r="K14" s="8">
        <v>128.37953099999999</v>
      </c>
      <c r="L14" s="8">
        <v>121.890979</v>
      </c>
      <c r="M14" s="8">
        <v>127.594139</v>
      </c>
      <c r="N14" s="8">
        <v>147.161247</v>
      </c>
      <c r="O14" s="8">
        <v>114.608356</v>
      </c>
      <c r="P14" s="38">
        <v>112.34356200000001</v>
      </c>
      <c r="Q14" s="38">
        <v>140.09859499999999</v>
      </c>
      <c r="R14" s="38">
        <v>205.32787099999999</v>
      </c>
      <c r="S14" s="38">
        <v>274.86785700000001</v>
      </c>
      <c r="T14" s="38">
        <v>266.70741400000003</v>
      </c>
      <c r="U14" s="38">
        <v>291.417508</v>
      </c>
      <c r="V14" s="38">
        <v>339.292284</v>
      </c>
      <c r="W14" s="38">
        <v>373.03684099999998</v>
      </c>
      <c r="X14" s="38">
        <v>375.253243</v>
      </c>
      <c r="Y14" s="38">
        <v>339.402625</v>
      </c>
      <c r="Z14" s="38">
        <v>344.01488799999998</v>
      </c>
      <c r="AA14" s="38">
        <v>306.80540200000002</v>
      </c>
      <c r="AB14" s="38">
        <v>251.02716100000004</v>
      </c>
      <c r="AC14" s="38">
        <f t="shared" si="0"/>
        <v>5287.2670550000003</v>
      </c>
      <c r="AD14" s="73"/>
    </row>
    <row r="15" spans="1:30" ht="12.75" customHeight="1" x14ac:dyDescent="0.15">
      <c r="A15" s="69">
        <v>7</v>
      </c>
      <c r="B15" s="74">
        <v>392190</v>
      </c>
      <c r="C15" s="8">
        <v>19.597321000000001</v>
      </c>
      <c r="D15" s="8">
        <v>20.105017</v>
      </c>
      <c r="E15" s="8">
        <v>89.880205000000004</v>
      </c>
      <c r="F15" s="8">
        <v>30.213532000000001</v>
      </c>
      <c r="G15" s="8">
        <v>42.636229</v>
      </c>
      <c r="H15" s="8">
        <v>55.057057999999998</v>
      </c>
      <c r="I15" s="8">
        <v>54.791466</v>
      </c>
      <c r="J15" s="8">
        <v>66.265038000000004</v>
      </c>
      <c r="K15" s="8">
        <v>62.305129000000001</v>
      </c>
      <c r="L15" s="8">
        <v>61.330055000000002</v>
      </c>
      <c r="M15" s="8">
        <v>75.643213000000003</v>
      </c>
      <c r="N15" s="8">
        <v>80.993047000000004</v>
      </c>
      <c r="O15" s="8">
        <v>85.622421000000003</v>
      </c>
      <c r="P15" s="38">
        <v>83.221079000000003</v>
      </c>
      <c r="Q15" s="38">
        <v>78.420375000000007</v>
      </c>
      <c r="R15" s="38">
        <v>107.722483</v>
      </c>
      <c r="S15" s="38">
        <v>135.43822700000001</v>
      </c>
      <c r="T15" s="38">
        <v>160.483633</v>
      </c>
      <c r="U15" s="38">
        <v>178.19924399999999</v>
      </c>
      <c r="V15" s="38">
        <v>186.23503400000001</v>
      </c>
      <c r="W15" s="38">
        <v>174.89541199999999</v>
      </c>
      <c r="X15" s="38">
        <v>181.25999300000001</v>
      </c>
      <c r="Y15" s="38">
        <v>164.52875900000001</v>
      </c>
      <c r="Z15" s="38">
        <v>178.586883</v>
      </c>
      <c r="AA15" s="38">
        <v>158.93673899999999</v>
      </c>
      <c r="AB15" s="38">
        <v>145.903446</v>
      </c>
      <c r="AC15" s="38">
        <f t="shared" si="0"/>
        <v>2678.2710379999994</v>
      </c>
      <c r="AD15" s="73"/>
    </row>
    <row r="16" spans="1:30" ht="12.75" customHeight="1" x14ac:dyDescent="0.15">
      <c r="A16" s="69">
        <v>8</v>
      </c>
      <c r="B16" s="74">
        <v>620462</v>
      </c>
      <c r="C16" s="8">
        <v>307.79072600000001</v>
      </c>
      <c r="D16" s="8">
        <v>480.57222999999999</v>
      </c>
      <c r="E16" s="8">
        <v>729.49951199999998</v>
      </c>
      <c r="F16" s="8">
        <v>987.22971099999995</v>
      </c>
      <c r="G16" s="8">
        <v>1185.204082</v>
      </c>
      <c r="H16" s="8">
        <v>1481.049262</v>
      </c>
      <c r="I16" s="8">
        <v>1374.743614</v>
      </c>
      <c r="J16" s="8">
        <v>1331.3494229999999</v>
      </c>
      <c r="K16" s="8">
        <v>1106.8671690000001</v>
      </c>
      <c r="L16" s="8">
        <v>1360.2041959999999</v>
      </c>
      <c r="M16" s="8">
        <v>1351.7303509999999</v>
      </c>
      <c r="N16" s="8">
        <v>883.90925000000004</v>
      </c>
      <c r="O16" s="8">
        <v>602.47666000000004</v>
      </c>
      <c r="P16" s="38">
        <v>500.213977</v>
      </c>
      <c r="Q16" s="38">
        <v>432.90300100000002</v>
      </c>
      <c r="R16" s="38">
        <v>405.93812400000002</v>
      </c>
      <c r="S16" s="38">
        <v>358.16111999999998</v>
      </c>
      <c r="T16" s="38">
        <v>261.44020799999998</v>
      </c>
      <c r="U16" s="38">
        <v>259.16485299999999</v>
      </c>
      <c r="V16" s="38">
        <v>234.57695100000001</v>
      </c>
      <c r="W16" s="38">
        <v>202.44978599999999</v>
      </c>
      <c r="X16" s="38">
        <v>200.47030000000001</v>
      </c>
      <c r="Y16" s="38">
        <v>203.688906</v>
      </c>
      <c r="Z16" s="38">
        <v>198.98289299999999</v>
      </c>
      <c r="AA16" s="38">
        <v>158.81361799999999</v>
      </c>
      <c r="AB16" s="38">
        <v>118.52826</v>
      </c>
      <c r="AC16" s="38">
        <f t="shared" si="0"/>
        <v>16717.958182999999</v>
      </c>
      <c r="AD16" s="73"/>
    </row>
    <row r="17" spans="1:30" ht="12.75" customHeight="1" x14ac:dyDescent="0.15">
      <c r="A17" s="69">
        <v>9</v>
      </c>
      <c r="B17" s="74">
        <v>611030</v>
      </c>
      <c r="C17" s="8">
        <v>156.928181</v>
      </c>
      <c r="D17" s="8">
        <v>183.53874400000001</v>
      </c>
      <c r="E17" s="8">
        <v>217.28148899999999</v>
      </c>
      <c r="F17" s="8">
        <v>216.53243800000001</v>
      </c>
      <c r="G17" s="8">
        <v>217.07884799999999</v>
      </c>
      <c r="H17" s="8">
        <v>230.87046100000001</v>
      </c>
      <c r="I17" s="8">
        <v>311.140064</v>
      </c>
      <c r="J17" s="8">
        <v>274.78742299999999</v>
      </c>
      <c r="K17" s="8">
        <v>240.064446</v>
      </c>
      <c r="L17" s="8">
        <v>209.56260499999999</v>
      </c>
      <c r="M17" s="8">
        <v>214.809111</v>
      </c>
      <c r="N17" s="8">
        <v>264.29919899999999</v>
      </c>
      <c r="O17" s="8">
        <v>192.653021</v>
      </c>
      <c r="P17" s="38">
        <v>167.84357499999999</v>
      </c>
      <c r="Q17" s="38">
        <v>85.584469999999996</v>
      </c>
      <c r="R17" s="38">
        <v>91.933794000000006</v>
      </c>
      <c r="S17" s="38">
        <v>109.561074</v>
      </c>
      <c r="T17" s="38">
        <v>90.77955</v>
      </c>
      <c r="U17" s="38">
        <v>122.07679899999999</v>
      </c>
      <c r="V17" s="38">
        <v>128.271691</v>
      </c>
      <c r="W17" s="38">
        <v>144.16031599999999</v>
      </c>
      <c r="X17" s="38">
        <v>149.067418</v>
      </c>
      <c r="Y17" s="38">
        <v>134.500654</v>
      </c>
      <c r="Z17" s="38">
        <v>157.14757900000001</v>
      </c>
      <c r="AA17" s="38">
        <v>155.34062499999999</v>
      </c>
      <c r="AB17" s="38">
        <v>126.45839699999999</v>
      </c>
      <c r="AC17" s="38">
        <f t="shared" si="0"/>
        <v>4592.2719720000014</v>
      </c>
      <c r="AD17" s="73"/>
    </row>
    <row r="18" spans="1:30" ht="12.75" customHeight="1" x14ac:dyDescent="0.15">
      <c r="A18" s="69">
        <v>10</v>
      </c>
      <c r="B18" s="74">
        <v>620343</v>
      </c>
      <c r="C18" s="8">
        <v>34.706482999999999</v>
      </c>
      <c r="D18" s="8">
        <v>61.918323999999998</v>
      </c>
      <c r="E18" s="8">
        <v>93.849830999999995</v>
      </c>
      <c r="F18" s="8">
        <v>121.73175500000001</v>
      </c>
      <c r="G18" s="8">
        <v>185.52508800000001</v>
      </c>
      <c r="H18" s="8">
        <v>231.5146</v>
      </c>
      <c r="I18" s="8">
        <v>233.421145</v>
      </c>
      <c r="J18" s="8">
        <v>233.61167599999999</v>
      </c>
      <c r="K18" s="8">
        <v>230.63555500000001</v>
      </c>
      <c r="L18" s="8">
        <v>246.92558600000001</v>
      </c>
      <c r="M18" s="8">
        <v>259.83729199999999</v>
      </c>
      <c r="N18" s="8">
        <v>227.49096</v>
      </c>
      <c r="O18" s="8">
        <v>212.77555899999999</v>
      </c>
      <c r="P18" s="38">
        <v>180.81322</v>
      </c>
      <c r="Q18" s="38">
        <v>137.00971100000001</v>
      </c>
      <c r="R18" s="38">
        <v>154.835565</v>
      </c>
      <c r="S18" s="38">
        <v>143.98817199999999</v>
      </c>
      <c r="T18" s="38">
        <v>143.311958</v>
      </c>
      <c r="U18" s="38">
        <v>152.19240600000001</v>
      </c>
      <c r="V18" s="38">
        <v>163.57163600000001</v>
      </c>
      <c r="W18" s="38">
        <v>166.461816</v>
      </c>
      <c r="X18" s="38">
        <v>176.089719</v>
      </c>
      <c r="Y18" s="38">
        <v>158.16498999999999</v>
      </c>
      <c r="Z18" s="38">
        <v>154.32168200000001</v>
      </c>
      <c r="AA18" s="38">
        <v>145.738755</v>
      </c>
      <c r="AB18" s="38">
        <v>130.07717500000001</v>
      </c>
      <c r="AC18" s="38">
        <f t="shared" si="0"/>
        <v>4380.5206590000007</v>
      </c>
      <c r="AD18" s="73"/>
    </row>
    <row r="19" spans="1:30" ht="12.75" customHeight="1" x14ac:dyDescent="0.15">
      <c r="A19" s="69">
        <v>11</v>
      </c>
      <c r="B19" s="74">
        <v>940490</v>
      </c>
      <c r="C19" s="8">
        <v>22.784936999999999</v>
      </c>
      <c r="D19" s="8">
        <v>29.880503000000001</v>
      </c>
      <c r="E19" s="8">
        <v>49.567461999999999</v>
      </c>
      <c r="F19" s="8">
        <v>55.117292999999997</v>
      </c>
      <c r="G19" s="8">
        <v>67.258529999999993</v>
      </c>
      <c r="H19" s="8">
        <v>121.47954799999999</v>
      </c>
      <c r="I19" s="8">
        <v>107.273234</v>
      </c>
      <c r="J19" s="8">
        <v>111.031727</v>
      </c>
      <c r="K19" s="8">
        <v>131.81029699999999</v>
      </c>
      <c r="L19" s="8">
        <v>124.84543499999999</v>
      </c>
      <c r="M19" s="8">
        <v>131.77419499999999</v>
      </c>
      <c r="N19" s="8">
        <v>138.51954599999999</v>
      </c>
      <c r="O19" s="8">
        <v>135.80455699999999</v>
      </c>
      <c r="P19" s="38">
        <v>169.478329</v>
      </c>
      <c r="Q19" s="38">
        <v>120.37497</v>
      </c>
      <c r="R19" s="38">
        <v>120.060058</v>
      </c>
      <c r="S19" s="38">
        <v>139.23043000000001</v>
      </c>
      <c r="T19" s="38">
        <v>124.73924700000001</v>
      </c>
      <c r="U19" s="38">
        <v>97.135253000000006</v>
      </c>
      <c r="V19" s="38">
        <v>121.479004</v>
      </c>
      <c r="W19" s="38">
        <v>114.535556</v>
      </c>
      <c r="X19" s="38">
        <v>123.24028199999999</v>
      </c>
      <c r="Y19" s="38">
        <v>106.865736</v>
      </c>
      <c r="Z19" s="38">
        <v>116.80007000000001</v>
      </c>
      <c r="AA19" s="38">
        <v>136.68668099999999</v>
      </c>
      <c r="AB19" s="38">
        <v>129.912071</v>
      </c>
      <c r="AC19" s="38">
        <f t="shared" si="0"/>
        <v>2847.6849510000006</v>
      </c>
      <c r="AD19" s="73"/>
    </row>
    <row r="20" spans="1:30" ht="12.75" customHeight="1" x14ac:dyDescent="0.15">
      <c r="A20" s="69">
        <v>12</v>
      </c>
      <c r="B20" s="74">
        <v>621010</v>
      </c>
      <c r="C20" s="8">
        <v>101.819766</v>
      </c>
      <c r="D20" s="8">
        <v>137.43735799999999</v>
      </c>
      <c r="E20" s="8">
        <v>123.30542</v>
      </c>
      <c r="F20" s="8">
        <v>180.63817499999999</v>
      </c>
      <c r="G20" s="8">
        <v>211.640477</v>
      </c>
      <c r="H20" s="8">
        <v>267.00125500000001</v>
      </c>
      <c r="I20" s="8">
        <v>197.59581700000001</v>
      </c>
      <c r="J20" s="8">
        <v>205.74473900000001</v>
      </c>
      <c r="K20" s="8">
        <v>177.71642700000001</v>
      </c>
      <c r="L20" s="8">
        <v>184.84795199999999</v>
      </c>
      <c r="M20" s="8">
        <v>151.74412699999999</v>
      </c>
      <c r="N20" s="8">
        <v>117.744304</v>
      </c>
      <c r="O20" s="8">
        <v>79.042214999999999</v>
      </c>
      <c r="P20" s="38">
        <v>92.356007000000005</v>
      </c>
      <c r="Q20" s="38">
        <v>59.066079999999999</v>
      </c>
      <c r="R20" s="38">
        <v>84.452445999999995</v>
      </c>
      <c r="S20" s="38">
        <v>106.787425</v>
      </c>
      <c r="T20" s="38">
        <v>95.798882000000006</v>
      </c>
      <c r="U20" s="38">
        <v>105.12130500000001</v>
      </c>
      <c r="V20" s="38">
        <v>117.387429</v>
      </c>
      <c r="W20" s="38">
        <v>135.64038300000001</v>
      </c>
      <c r="X20" s="38">
        <v>116.307962</v>
      </c>
      <c r="Y20" s="38">
        <v>110.617611</v>
      </c>
      <c r="Z20" s="38">
        <v>108.98656099999999</v>
      </c>
      <c r="AA20" s="38">
        <v>100.47669399999999</v>
      </c>
      <c r="AB20" s="38">
        <v>213.647831</v>
      </c>
      <c r="AC20" s="38">
        <f t="shared" si="0"/>
        <v>3582.9246479999993</v>
      </c>
      <c r="AD20" s="73"/>
    </row>
    <row r="21" spans="1:30" ht="12.75" customHeight="1" x14ac:dyDescent="0.15">
      <c r="A21" s="69">
        <v>13</v>
      </c>
      <c r="B21" s="74">
        <v>590320</v>
      </c>
      <c r="C21" s="8">
        <v>1.5029999999999999</v>
      </c>
      <c r="D21" s="8">
        <v>2.5394459999999999</v>
      </c>
      <c r="E21" s="8">
        <v>5.1654479999999996</v>
      </c>
      <c r="F21" s="8">
        <v>6.3722409999999998</v>
      </c>
      <c r="G21" s="8">
        <v>15.018504999999999</v>
      </c>
      <c r="H21" s="8">
        <v>6.4352830000000001</v>
      </c>
      <c r="I21" s="8">
        <v>4.7473789999999996</v>
      </c>
      <c r="J21" s="8">
        <v>3.3077130000000001</v>
      </c>
      <c r="K21" s="8">
        <v>5.3378899999999998</v>
      </c>
      <c r="L21" s="8">
        <v>4.8315530000000004</v>
      </c>
      <c r="M21" s="8">
        <v>5.8307520000000004</v>
      </c>
      <c r="N21" s="8">
        <v>12.532574</v>
      </c>
      <c r="O21" s="8">
        <v>15.300234</v>
      </c>
      <c r="P21" s="38">
        <v>10.100127000000001</v>
      </c>
      <c r="Q21" s="38">
        <v>17.150690000000001</v>
      </c>
      <c r="R21" s="38">
        <v>22.731501000000002</v>
      </c>
      <c r="S21" s="38">
        <v>26.090952999999999</v>
      </c>
      <c r="T21" s="38">
        <v>29.160188000000002</v>
      </c>
      <c r="U21" s="38">
        <v>55.127388000000003</v>
      </c>
      <c r="V21" s="38">
        <v>62.225335000000001</v>
      </c>
      <c r="W21" s="38">
        <v>53.868496</v>
      </c>
      <c r="X21" s="38">
        <v>68.408761999999996</v>
      </c>
      <c r="Y21" s="38">
        <v>78.585967999999994</v>
      </c>
      <c r="Z21" s="38">
        <v>98.942245</v>
      </c>
      <c r="AA21" s="38">
        <v>97.551871000000006</v>
      </c>
      <c r="AB21" s="38">
        <v>77.867763999999994</v>
      </c>
      <c r="AC21" s="38">
        <f t="shared" si="0"/>
        <v>786.73330599999986</v>
      </c>
      <c r="AD21" s="73"/>
    </row>
    <row r="22" spans="1:30" ht="12.75" customHeight="1" x14ac:dyDescent="0.15">
      <c r="A22" s="69">
        <v>14</v>
      </c>
      <c r="B22" s="74">
        <v>621132</v>
      </c>
      <c r="C22" s="8">
        <v>22.48</v>
      </c>
      <c r="D22" s="8">
        <v>23.528580000000002</v>
      </c>
      <c r="E22" s="8">
        <v>24.399874000000001</v>
      </c>
      <c r="F22" s="8">
        <v>29.417563999999999</v>
      </c>
      <c r="G22" s="8">
        <v>32.615924</v>
      </c>
      <c r="H22" s="8">
        <v>16.572102000000001</v>
      </c>
      <c r="I22" s="8">
        <v>35.092987999999998</v>
      </c>
      <c r="J22" s="8">
        <v>24.557230000000001</v>
      </c>
      <c r="K22" s="8">
        <v>14.501702</v>
      </c>
      <c r="L22" s="8">
        <v>17.947692</v>
      </c>
      <c r="M22" s="8">
        <v>15.813200999999999</v>
      </c>
      <c r="N22" s="8">
        <v>19.720956999999999</v>
      </c>
      <c r="O22" s="8">
        <v>17.975476</v>
      </c>
      <c r="P22" s="38">
        <v>20.178622000000001</v>
      </c>
      <c r="Q22" s="38">
        <v>21.294418</v>
      </c>
      <c r="R22" s="38">
        <v>37.622191999999998</v>
      </c>
      <c r="S22" s="38">
        <v>69.137197999999998</v>
      </c>
      <c r="T22" s="38">
        <v>69.959067000000005</v>
      </c>
      <c r="U22" s="38">
        <v>68.745048999999995</v>
      </c>
      <c r="V22" s="38">
        <v>78.891660000000002</v>
      </c>
      <c r="W22" s="38">
        <v>57.906767000000002</v>
      </c>
      <c r="X22" s="38">
        <v>42.417313999999998</v>
      </c>
      <c r="Y22" s="38">
        <v>55.144437000000003</v>
      </c>
      <c r="Z22" s="38">
        <v>81.566924999999998</v>
      </c>
      <c r="AA22" s="38">
        <v>91.068171000000007</v>
      </c>
      <c r="AB22" s="38">
        <v>43.665531999999999</v>
      </c>
      <c r="AC22" s="38">
        <f t="shared" si="0"/>
        <v>1032.2206420000002</v>
      </c>
    </row>
    <row r="23" spans="1:30" ht="12.75" customHeight="1" x14ac:dyDescent="0.15">
      <c r="A23" s="69">
        <v>15</v>
      </c>
      <c r="B23" s="74">
        <v>420292</v>
      </c>
      <c r="C23" s="8">
        <v>4.6689999999999996</v>
      </c>
      <c r="D23" s="8">
        <v>10.649207000000001</v>
      </c>
      <c r="E23" s="8">
        <v>24.263188</v>
      </c>
      <c r="F23" s="8">
        <v>31.094995999999998</v>
      </c>
      <c r="G23" s="8">
        <v>42.821627999999997</v>
      </c>
      <c r="H23" s="8">
        <v>49.619183</v>
      </c>
      <c r="I23" s="8">
        <v>41.284171000000001</v>
      </c>
      <c r="J23" s="8">
        <v>42.099733000000001</v>
      </c>
      <c r="K23" s="8">
        <v>41.169581999999998</v>
      </c>
      <c r="L23" s="8">
        <v>18.711295</v>
      </c>
      <c r="M23" s="8">
        <v>17.745526999999999</v>
      </c>
      <c r="N23" s="8">
        <v>12.993264</v>
      </c>
      <c r="O23" s="8">
        <v>12.724397</v>
      </c>
      <c r="P23" s="38">
        <v>15.212305000000001</v>
      </c>
      <c r="Q23" s="38">
        <v>12.502356000000001</v>
      </c>
      <c r="R23" s="38">
        <v>12.802115000000001</v>
      </c>
      <c r="S23" s="38">
        <v>24.970766000000001</v>
      </c>
      <c r="T23" s="38">
        <v>38.154333999999999</v>
      </c>
      <c r="U23" s="38">
        <v>34.745645000000003</v>
      </c>
      <c r="V23" s="38">
        <v>43.818784999999998</v>
      </c>
      <c r="W23" s="38">
        <v>43.518984000000003</v>
      </c>
      <c r="X23" s="38">
        <v>52.827005999999997</v>
      </c>
      <c r="Y23" s="38">
        <v>53.648164000000001</v>
      </c>
      <c r="Z23" s="38">
        <v>69.219464000000002</v>
      </c>
      <c r="AA23" s="38">
        <v>88.304486999999995</v>
      </c>
      <c r="AB23" s="38">
        <v>55.036389999999997</v>
      </c>
      <c r="AC23" s="38">
        <f t="shared" si="0"/>
        <v>894.60597200000007</v>
      </c>
    </row>
    <row r="24" spans="1:30" ht="12.75" customHeight="1" x14ac:dyDescent="0.15">
      <c r="A24" s="69">
        <v>16</v>
      </c>
      <c r="B24" s="74">
        <v>621133</v>
      </c>
      <c r="C24" s="8">
        <v>12.395028999999999</v>
      </c>
      <c r="D24" s="8">
        <v>12.311934000000001</v>
      </c>
      <c r="E24" s="8">
        <v>45.482402</v>
      </c>
      <c r="F24" s="8">
        <v>49.551380999999999</v>
      </c>
      <c r="G24" s="8">
        <v>32.349677</v>
      </c>
      <c r="H24" s="8">
        <v>39.820202000000002</v>
      </c>
      <c r="I24" s="8">
        <v>48.931511</v>
      </c>
      <c r="J24" s="8">
        <v>44.132519000000002</v>
      </c>
      <c r="K24" s="8">
        <v>33.826915</v>
      </c>
      <c r="L24" s="8">
        <v>34.617728999999997</v>
      </c>
      <c r="M24" s="8">
        <v>68.594865999999996</v>
      </c>
      <c r="N24" s="8">
        <v>67.802442999999997</v>
      </c>
      <c r="O24" s="8">
        <v>60.175525</v>
      </c>
      <c r="P24" s="38">
        <v>62.744495000000001</v>
      </c>
      <c r="Q24" s="38">
        <v>45.993037000000001</v>
      </c>
      <c r="R24" s="38">
        <v>58.316352000000002</v>
      </c>
      <c r="S24" s="38">
        <v>76.016107000000005</v>
      </c>
      <c r="T24" s="38">
        <v>71.619176999999993</v>
      </c>
      <c r="U24" s="38">
        <v>70.517703999999995</v>
      </c>
      <c r="V24" s="38">
        <v>75.722284000000002</v>
      </c>
      <c r="W24" s="38">
        <v>67.899141999999998</v>
      </c>
      <c r="X24" s="38">
        <v>62.421199000000001</v>
      </c>
      <c r="Y24" s="38">
        <v>72.694903999999994</v>
      </c>
      <c r="Z24" s="38">
        <v>79.481066999999996</v>
      </c>
      <c r="AA24" s="38">
        <v>87.167552000000001</v>
      </c>
      <c r="AB24" s="38">
        <v>67.750039999999998</v>
      </c>
      <c r="AC24" s="38">
        <f t="shared" si="0"/>
        <v>1448.3351929999999</v>
      </c>
    </row>
    <row r="25" spans="1:30" ht="12.75" customHeight="1" x14ac:dyDescent="0.15">
      <c r="A25" s="69">
        <v>17</v>
      </c>
      <c r="B25" s="74">
        <v>620530</v>
      </c>
      <c r="C25" s="8">
        <v>8.5535669999999993</v>
      </c>
      <c r="D25" s="8">
        <v>13.189278</v>
      </c>
      <c r="E25" s="8">
        <v>23.927433000000001</v>
      </c>
      <c r="F25" s="8">
        <v>24.874220000000001</v>
      </c>
      <c r="G25" s="8">
        <v>30.715903000000001</v>
      </c>
      <c r="H25" s="8">
        <v>43.986178000000002</v>
      </c>
      <c r="I25" s="8">
        <v>44.668453</v>
      </c>
      <c r="J25" s="8">
        <v>54.193575000000003</v>
      </c>
      <c r="K25" s="8">
        <v>78.814398999999995</v>
      </c>
      <c r="L25" s="8">
        <v>96.953038000000006</v>
      </c>
      <c r="M25" s="8">
        <v>102.250452</v>
      </c>
      <c r="N25" s="8">
        <v>92.275791999999996</v>
      </c>
      <c r="O25" s="8">
        <v>84.984690999999998</v>
      </c>
      <c r="P25" s="38">
        <v>70.598446999999993</v>
      </c>
      <c r="Q25" s="38">
        <v>57.188099999999999</v>
      </c>
      <c r="R25" s="38">
        <v>67.662064999999998</v>
      </c>
      <c r="S25" s="38">
        <v>74.540736999999993</v>
      </c>
      <c r="T25" s="38">
        <v>77.634197999999998</v>
      </c>
      <c r="U25" s="38">
        <v>85.456466000000006</v>
      </c>
      <c r="V25" s="38">
        <v>86.529978999999997</v>
      </c>
      <c r="W25" s="38">
        <v>77.497107999999997</v>
      </c>
      <c r="X25" s="38">
        <v>77.728386</v>
      </c>
      <c r="Y25" s="38">
        <v>83.403368999999998</v>
      </c>
      <c r="Z25" s="38">
        <v>81.855041999999997</v>
      </c>
      <c r="AA25" s="38">
        <v>84.289164</v>
      </c>
      <c r="AB25" s="38">
        <v>71.522276999999988</v>
      </c>
      <c r="AC25" s="38">
        <f t="shared" si="0"/>
        <v>1695.2923169999999</v>
      </c>
    </row>
    <row r="26" spans="1:30" ht="12.75" customHeight="1" x14ac:dyDescent="0.15">
      <c r="A26" s="69">
        <v>18</v>
      </c>
      <c r="B26" s="74">
        <v>611020</v>
      </c>
      <c r="C26" s="8">
        <v>26.042494999999999</v>
      </c>
      <c r="D26" s="8">
        <v>31.391048999999999</v>
      </c>
      <c r="E26" s="8">
        <v>100.58662</v>
      </c>
      <c r="F26" s="8">
        <v>169.842973</v>
      </c>
      <c r="G26" s="8">
        <v>286.78975100000002</v>
      </c>
      <c r="H26" s="8">
        <v>314.87714</v>
      </c>
      <c r="I26" s="8">
        <v>334.26028600000001</v>
      </c>
      <c r="J26" s="8">
        <v>319.09204399999999</v>
      </c>
      <c r="K26" s="8">
        <v>324.44033899999999</v>
      </c>
      <c r="L26" s="8">
        <v>312.64912399999997</v>
      </c>
      <c r="M26" s="8">
        <v>269.64189299999998</v>
      </c>
      <c r="N26" s="8">
        <v>210.93798200000001</v>
      </c>
      <c r="O26" s="8">
        <v>138.68392700000001</v>
      </c>
      <c r="P26" s="38">
        <v>125.046009</v>
      </c>
      <c r="Q26" s="38">
        <v>74.624003000000002</v>
      </c>
      <c r="R26" s="38">
        <v>76.786488000000006</v>
      </c>
      <c r="S26" s="38">
        <v>64.606832999999995</v>
      </c>
      <c r="T26" s="38">
        <v>45.544804999999997</v>
      </c>
      <c r="U26" s="38">
        <v>43.663421999999997</v>
      </c>
      <c r="V26" s="38">
        <v>54.727601</v>
      </c>
      <c r="W26" s="38">
        <v>56.101483000000002</v>
      </c>
      <c r="X26" s="38">
        <v>59.773739999999997</v>
      </c>
      <c r="Y26" s="38">
        <v>61.070543000000001</v>
      </c>
      <c r="Z26" s="38">
        <v>68.194303000000005</v>
      </c>
      <c r="AA26" s="38">
        <v>78.224295999999995</v>
      </c>
      <c r="AB26" s="38">
        <v>68.143597000000014</v>
      </c>
      <c r="AC26" s="38">
        <f t="shared" si="0"/>
        <v>3715.7427460000004</v>
      </c>
    </row>
    <row r="27" spans="1:30" ht="12.75" customHeight="1" x14ac:dyDescent="0.15">
      <c r="A27" s="69">
        <v>19</v>
      </c>
      <c r="B27" s="74">
        <v>392113</v>
      </c>
      <c r="C27" s="8">
        <v>3.6459999999999999</v>
      </c>
      <c r="D27" s="8">
        <v>3.8823180000000002</v>
      </c>
      <c r="E27" s="8">
        <v>4.6404820000000004</v>
      </c>
      <c r="F27" s="8">
        <v>5.527946</v>
      </c>
      <c r="G27" s="8">
        <v>8.7419229999999999</v>
      </c>
      <c r="H27" s="8">
        <v>16.634943</v>
      </c>
      <c r="I27" s="8">
        <v>10.453141</v>
      </c>
      <c r="J27" s="8">
        <v>9.0130689999999998</v>
      </c>
      <c r="K27" s="8">
        <v>13.568860000000001</v>
      </c>
      <c r="L27" s="8">
        <v>9.5872240000000009</v>
      </c>
      <c r="M27" s="8">
        <v>7.0535949999999996</v>
      </c>
      <c r="N27" s="8">
        <v>13.397325</v>
      </c>
      <c r="O27" s="8">
        <v>10.664707999999999</v>
      </c>
      <c r="P27" s="38">
        <v>12.727224</v>
      </c>
      <c r="Q27" s="38">
        <v>16.043782</v>
      </c>
      <c r="R27" s="38">
        <v>17.913326999999999</v>
      </c>
      <c r="S27" s="38">
        <v>19.960001999999999</v>
      </c>
      <c r="T27" s="38">
        <v>26.840046999999998</v>
      </c>
      <c r="U27" s="38">
        <v>33.290171999999998</v>
      </c>
      <c r="V27" s="38">
        <v>50.564742000000003</v>
      </c>
      <c r="W27" s="38">
        <v>46.927950000000003</v>
      </c>
      <c r="X27" s="38">
        <v>45.055542000000003</v>
      </c>
      <c r="Y27" s="38">
        <v>54.830581000000002</v>
      </c>
      <c r="Z27" s="38">
        <v>75.752322000000007</v>
      </c>
      <c r="AA27" s="38">
        <v>73.568895999999995</v>
      </c>
      <c r="AB27" s="38">
        <v>76.238605000000007</v>
      </c>
      <c r="AC27" s="38">
        <f t="shared" si="0"/>
        <v>666.5247260000001</v>
      </c>
    </row>
    <row r="28" spans="1:30" ht="12.75" customHeight="1" x14ac:dyDescent="0.15">
      <c r="A28" s="69">
        <v>20</v>
      </c>
      <c r="B28" s="74">
        <v>620520</v>
      </c>
      <c r="C28" s="8">
        <v>26.217093999999999</v>
      </c>
      <c r="D28" s="8">
        <v>47.093952000000002</v>
      </c>
      <c r="E28" s="8">
        <v>61.842889999999997</v>
      </c>
      <c r="F28" s="8">
        <v>99.075429</v>
      </c>
      <c r="G28" s="8">
        <v>85.856277000000006</v>
      </c>
      <c r="H28" s="8">
        <v>102.582514</v>
      </c>
      <c r="I28" s="8">
        <v>82.305986000000004</v>
      </c>
      <c r="J28" s="8">
        <v>59.180194</v>
      </c>
      <c r="K28" s="8">
        <v>68.866023999999996</v>
      </c>
      <c r="L28" s="8">
        <v>68.292018999999996</v>
      </c>
      <c r="M28" s="8">
        <v>77.824627000000007</v>
      </c>
      <c r="N28" s="8">
        <v>63.668942000000001</v>
      </c>
      <c r="O28" s="8">
        <v>45.225337000000003</v>
      </c>
      <c r="P28" s="38">
        <v>59.157975</v>
      </c>
      <c r="Q28" s="38">
        <v>41.721133999999999</v>
      </c>
      <c r="R28" s="38">
        <v>51.202475999999997</v>
      </c>
      <c r="S28" s="38">
        <v>66.029695000000004</v>
      </c>
      <c r="T28" s="38">
        <v>66.331742000000006</v>
      </c>
      <c r="U28" s="38">
        <v>62.463213000000003</v>
      </c>
      <c r="V28" s="38">
        <v>74.228686999999994</v>
      </c>
      <c r="W28" s="38">
        <v>71.821312000000006</v>
      </c>
      <c r="X28" s="38">
        <v>52.277701</v>
      </c>
      <c r="Y28" s="38">
        <v>58.682293999999999</v>
      </c>
      <c r="Z28" s="38">
        <v>65.824094000000002</v>
      </c>
      <c r="AA28" s="38">
        <v>68.664852999999994</v>
      </c>
      <c r="AB28" s="38">
        <v>36.222441000000003</v>
      </c>
      <c r="AC28" s="38">
        <f t="shared" si="0"/>
        <v>1662.6589020000001</v>
      </c>
    </row>
    <row r="29" spans="1:30" ht="12.75" customHeight="1" x14ac:dyDescent="0.15">
      <c r="A29" s="69">
        <v>21</v>
      </c>
      <c r="B29" s="74">
        <v>520942</v>
      </c>
      <c r="C29" s="8">
        <v>89.488500999999999</v>
      </c>
      <c r="D29" s="8">
        <v>148.828024</v>
      </c>
      <c r="E29" s="8">
        <v>177.62958900000001</v>
      </c>
      <c r="F29" s="8">
        <v>209.426018</v>
      </c>
      <c r="G29" s="8">
        <v>158.48641599999999</v>
      </c>
      <c r="H29" s="8">
        <v>168.79974999999999</v>
      </c>
      <c r="I29" s="8">
        <v>123.738302</v>
      </c>
      <c r="J29" s="8">
        <v>105.539958</v>
      </c>
      <c r="K29" s="8">
        <v>52.086613</v>
      </c>
      <c r="L29" s="8">
        <v>52.863213999999999</v>
      </c>
      <c r="M29" s="8">
        <v>41.694349000000003</v>
      </c>
      <c r="N29" s="8">
        <v>32.623446999999999</v>
      </c>
      <c r="O29" s="8">
        <v>45.144213000000001</v>
      </c>
      <c r="P29" s="38">
        <v>52.88026</v>
      </c>
      <c r="Q29" s="38">
        <v>38.885910000000003</v>
      </c>
      <c r="R29" s="38">
        <v>53.066540000000003</v>
      </c>
      <c r="S29" s="38">
        <v>87.093671000000001</v>
      </c>
      <c r="T29" s="38">
        <v>99.881349999999998</v>
      </c>
      <c r="U29" s="38">
        <v>86.499403999999998</v>
      </c>
      <c r="V29" s="38">
        <v>73.531531999999999</v>
      </c>
      <c r="W29" s="38">
        <v>84.256356999999994</v>
      </c>
      <c r="X29" s="38">
        <v>68.927753999999993</v>
      </c>
      <c r="Y29" s="38">
        <v>56.652526999999999</v>
      </c>
      <c r="Z29" s="38">
        <v>66.542186999999998</v>
      </c>
      <c r="AA29" s="38">
        <v>67.001767000000001</v>
      </c>
      <c r="AB29" s="38">
        <v>53.560074999999998</v>
      </c>
      <c r="AC29" s="38">
        <f t="shared" si="0"/>
        <v>2295.1277279999999</v>
      </c>
    </row>
    <row r="30" spans="1:30" ht="12.75" customHeight="1" x14ac:dyDescent="0.15">
      <c r="A30" s="69">
        <v>22</v>
      </c>
      <c r="B30" s="74">
        <v>650500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31.684709000000002</v>
      </c>
      <c r="U30" s="38">
        <v>31.498218999999999</v>
      </c>
      <c r="V30" s="38">
        <v>38.008549000000002</v>
      </c>
      <c r="W30" s="38">
        <v>42.807921</v>
      </c>
      <c r="X30" s="38">
        <v>51.868862</v>
      </c>
      <c r="Y30" s="38">
        <v>71.172539999999998</v>
      </c>
      <c r="Z30" s="38">
        <v>69.093877000000006</v>
      </c>
      <c r="AA30" s="38">
        <v>66.506246000000004</v>
      </c>
      <c r="AB30" s="38">
        <v>80.987172999999999</v>
      </c>
      <c r="AC30" s="38">
        <f t="shared" si="0"/>
        <v>483.62809600000003</v>
      </c>
    </row>
    <row r="31" spans="1:30" ht="12.75" customHeight="1" x14ac:dyDescent="0.15">
      <c r="A31" s="69">
        <v>23</v>
      </c>
      <c r="B31" s="74">
        <v>621143</v>
      </c>
      <c r="C31" s="8">
        <v>8.9779999999999998</v>
      </c>
      <c r="D31" s="8">
        <v>15.337755</v>
      </c>
      <c r="E31" s="8">
        <v>19.710386</v>
      </c>
      <c r="F31" s="8">
        <v>19.261417999999999</v>
      </c>
      <c r="G31" s="8">
        <v>29.030131999999998</v>
      </c>
      <c r="H31" s="8">
        <v>29.924852999999999</v>
      </c>
      <c r="I31" s="8">
        <v>60.796762000000001</v>
      </c>
      <c r="J31" s="8">
        <v>69.124773000000005</v>
      </c>
      <c r="K31" s="8">
        <v>73.098883000000001</v>
      </c>
      <c r="L31" s="8">
        <v>75.805610999999999</v>
      </c>
      <c r="M31" s="8">
        <v>100.38524099999999</v>
      </c>
      <c r="N31" s="8">
        <v>86.559967</v>
      </c>
      <c r="O31" s="8">
        <v>67.595088000000004</v>
      </c>
      <c r="P31" s="8">
        <v>60.410801999999997</v>
      </c>
      <c r="Q31" s="8">
        <v>48.258687999999999</v>
      </c>
      <c r="R31" s="8">
        <v>43.031134999999999</v>
      </c>
      <c r="S31" s="8">
        <v>45.058751999999998</v>
      </c>
      <c r="T31" s="38">
        <v>35.153933000000002</v>
      </c>
      <c r="U31" s="38">
        <v>42.316267000000003</v>
      </c>
      <c r="V31" s="38">
        <v>59.257199</v>
      </c>
      <c r="W31" s="38">
        <v>69.255114000000006</v>
      </c>
      <c r="X31" s="38">
        <v>61.412061000000001</v>
      </c>
      <c r="Y31" s="38">
        <v>62.516347000000003</v>
      </c>
      <c r="Z31" s="38">
        <v>70.334639999999993</v>
      </c>
      <c r="AA31" s="38">
        <v>66.441935999999998</v>
      </c>
      <c r="AB31" s="38">
        <v>157.61751500000003</v>
      </c>
      <c r="AC31" s="38">
        <f t="shared" si="0"/>
        <v>1476.6732580000003</v>
      </c>
    </row>
    <row r="32" spans="1:30" ht="12.75" customHeight="1" x14ac:dyDescent="0.15">
      <c r="A32" s="69">
        <v>24</v>
      </c>
      <c r="B32" s="74">
        <v>701912</v>
      </c>
      <c r="C32" s="8">
        <v>0</v>
      </c>
      <c r="D32" s="8">
        <v>4.4521220000000001</v>
      </c>
      <c r="E32" s="8">
        <v>2.6487919999999998</v>
      </c>
      <c r="F32" s="8">
        <v>4.6736899999999997</v>
      </c>
      <c r="G32" s="8">
        <v>4.2528980000000001</v>
      </c>
      <c r="H32" s="8">
        <v>5.8509909999999996</v>
      </c>
      <c r="I32" s="8">
        <v>4.5507549999999997</v>
      </c>
      <c r="J32" s="8">
        <v>4.7267010000000003</v>
      </c>
      <c r="K32" s="8">
        <v>5.2358479999999998</v>
      </c>
      <c r="L32" s="8">
        <v>6.1935779999999996</v>
      </c>
      <c r="M32" s="8">
        <v>33.514668</v>
      </c>
      <c r="N32" s="8">
        <v>53.037837000000003</v>
      </c>
      <c r="O32" s="8">
        <v>46.043577999999997</v>
      </c>
      <c r="P32" s="38">
        <v>56.935324000000001</v>
      </c>
      <c r="Q32" s="38">
        <v>45.927000999999997</v>
      </c>
      <c r="R32" s="38">
        <v>56.064297000000003</v>
      </c>
      <c r="S32" s="38">
        <v>59.635271000000003</v>
      </c>
      <c r="T32" s="38">
        <v>73.095663999999999</v>
      </c>
      <c r="U32" s="38">
        <v>98.900067000000007</v>
      </c>
      <c r="V32" s="38">
        <v>136.06025399999999</v>
      </c>
      <c r="W32" s="38">
        <v>134.488888</v>
      </c>
      <c r="X32" s="38">
        <v>142.12263799999999</v>
      </c>
      <c r="Y32" s="38">
        <v>110.786849</v>
      </c>
      <c r="Z32" s="38">
        <v>132.42893900000001</v>
      </c>
      <c r="AA32" s="38">
        <v>64.888186000000005</v>
      </c>
      <c r="AB32" s="38">
        <v>65.305454999999995</v>
      </c>
      <c r="AC32" s="38">
        <f t="shared" si="0"/>
        <v>1351.820291</v>
      </c>
    </row>
    <row r="33" spans="1:29" ht="12.75" customHeight="1" x14ac:dyDescent="0.15">
      <c r="A33" s="69">
        <v>25</v>
      </c>
      <c r="B33" s="74">
        <v>520100</v>
      </c>
      <c r="C33" s="8">
        <v>169.99641500000001</v>
      </c>
      <c r="D33" s="8">
        <v>150.18613400000001</v>
      </c>
      <c r="E33" s="8">
        <v>110.837642</v>
      </c>
      <c r="F33" s="8">
        <v>54.661765000000003</v>
      </c>
      <c r="G33" s="8">
        <v>54.623651000000002</v>
      </c>
      <c r="H33" s="8">
        <v>32.625796999999999</v>
      </c>
      <c r="I33" s="8">
        <v>22.275606</v>
      </c>
      <c r="J33" s="8">
        <v>17.124548000000001</v>
      </c>
      <c r="K33" s="8">
        <v>19.535423999999999</v>
      </c>
      <c r="L33" s="8">
        <v>44.864448000000003</v>
      </c>
      <c r="M33" s="8">
        <v>56.134092000000003</v>
      </c>
      <c r="N33" s="8">
        <v>53.778812000000002</v>
      </c>
      <c r="O33" s="8">
        <v>65.122372999999996</v>
      </c>
      <c r="P33" s="38">
        <v>78.582060999999996</v>
      </c>
      <c r="Q33" s="38">
        <v>46.721603999999999</v>
      </c>
      <c r="R33" s="38">
        <v>52.798833999999999</v>
      </c>
      <c r="S33" s="38">
        <v>119.352823</v>
      </c>
      <c r="T33" s="38">
        <v>126.39591</v>
      </c>
      <c r="U33" s="38">
        <v>96.055370999999994</v>
      </c>
      <c r="V33" s="38">
        <v>40.887217</v>
      </c>
      <c r="W33" s="38">
        <v>36.621760000000002</v>
      </c>
      <c r="X33" s="38">
        <v>44.992784999999998</v>
      </c>
      <c r="Y33" s="38">
        <v>37.218989000000001</v>
      </c>
      <c r="Z33" s="38">
        <v>80.304447999999994</v>
      </c>
      <c r="AA33" s="38">
        <v>56.022432000000002</v>
      </c>
      <c r="AB33" s="38">
        <v>67.266206999999994</v>
      </c>
      <c r="AC33" s="38">
        <f t="shared" si="0"/>
        <v>1734.9871479999997</v>
      </c>
    </row>
    <row r="34" spans="1:29" ht="12.75" customHeight="1" x14ac:dyDescent="0.15">
      <c r="A34" s="43"/>
      <c r="B34" s="50" t="s">
        <v>25</v>
      </c>
      <c r="C34" s="8">
        <f>SUM(C9:C33)</f>
        <v>1854.693454</v>
      </c>
      <c r="D34" s="8">
        <f t="shared" ref="D34:AB34" si="1">SUM(D9:D33)</f>
        <v>2608.2550580000002</v>
      </c>
      <c r="E34" s="8">
        <f t="shared" si="1"/>
        <v>3682.0436850000001</v>
      </c>
      <c r="F34" s="8">
        <f t="shared" si="1"/>
        <v>4518.505983</v>
      </c>
      <c r="G34" s="8">
        <f t="shared" si="1"/>
        <v>5237.1153669999994</v>
      </c>
      <c r="H34" s="8">
        <f t="shared" si="1"/>
        <v>6221.5372940000007</v>
      </c>
      <c r="I34" s="8">
        <f t="shared" si="1"/>
        <v>5884.6327980000015</v>
      </c>
      <c r="J34" s="8">
        <f t="shared" si="1"/>
        <v>5805.2541389999988</v>
      </c>
      <c r="K34" s="8">
        <f t="shared" si="1"/>
        <v>5439.5610729999999</v>
      </c>
      <c r="L34" s="8">
        <f t="shared" si="1"/>
        <v>5611.060011999999</v>
      </c>
      <c r="M34" s="8">
        <f t="shared" si="1"/>
        <v>5752.536932</v>
      </c>
      <c r="N34" s="8">
        <f t="shared" si="1"/>
        <v>5227.8580890000003</v>
      </c>
      <c r="O34" s="8">
        <f t="shared" si="1"/>
        <v>4332.8493649999991</v>
      </c>
      <c r="P34" s="8">
        <f t="shared" si="1"/>
        <v>4339.8019300000005</v>
      </c>
      <c r="Q34" s="8">
        <f t="shared" si="1"/>
        <v>3759.8989499999998</v>
      </c>
      <c r="R34" s="8">
        <f t="shared" si="1"/>
        <v>4057.7340129999998</v>
      </c>
      <c r="S34" s="8">
        <f t="shared" si="1"/>
        <v>4400.4255990000001</v>
      </c>
      <c r="T34" s="8">
        <f t="shared" si="1"/>
        <v>4480.1664780000001</v>
      </c>
      <c r="U34" s="8">
        <f t="shared" si="1"/>
        <v>5002.068941999999</v>
      </c>
      <c r="V34" s="8">
        <f t="shared" si="1"/>
        <v>5165.2890420000003</v>
      </c>
      <c r="W34" s="8">
        <f t="shared" si="1"/>
        <v>5212.5806090000005</v>
      </c>
      <c r="X34" s="8">
        <f t="shared" si="1"/>
        <v>5133.057471000001</v>
      </c>
      <c r="Y34" s="8">
        <f t="shared" si="1"/>
        <v>5096.4809579999992</v>
      </c>
      <c r="Z34" s="8">
        <f t="shared" si="1"/>
        <v>5365.6748640000005</v>
      </c>
      <c r="AA34" s="8">
        <f t="shared" si="1"/>
        <v>5145.2679630000002</v>
      </c>
      <c r="AB34" s="8">
        <f t="shared" si="1"/>
        <v>4710.2758960000001</v>
      </c>
      <c r="AC34" s="38">
        <f t="shared" si="0"/>
        <v>124044.62596400001</v>
      </c>
    </row>
    <row r="35" spans="1:29" ht="12.75" customHeight="1" x14ac:dyDescent="0.15">
      <c r="A35" s="43"/>
      <c r="B35" s="50" t="s">
        <v>26</v>
      </c>
      <c r="C35" s="8">
        <f>C36-C34</f>
        <v>2736.4078339999996</v>
      </c>
      <c r="D35" s="8">
        <f t="shared" ref="D35:AB35" si="2">D36-D34</f>
        <v>3315.1750139999999</v>
      </c>
      <c r="E35" s="8">
        <f t="shared" si="2"/>
        <v>4595.2813800000004</v>
      </c>
      <c r="F35" s="8">
        <f t="shared" si="2"/>
        <v>4666.4471779999994</v>
      </c>
      <c r="G35" s="8">
        <f t="shared" si="2"/>
        <v>5364.9893010000005</v>
      </c>
      <c r="H35" s="8">
        <f t="shared" si="2"/>
        <v>5549.0435179999995</v>
      </c>
      <c r="I35" s="8">
        <f t="shared" si="2"/>
        <v>4704.2838249999977</v>
      </c>
      <c r="J35" s="8">
        <f t="shared" si="2"/>
        <v>4669.5500870000014</v>
      </c>
      <c r="K35" s="8">
        <f t="shared" si="2"/>
        <v>4439.3232780000008</v>
      </c>
      <c r="L35" s="8">
        <f t="shared" si="2"/>
        <v>4459.6270780000004</v>
      </c>
      <c r="M35" s="8">
        <f t="shared" si="2"/>
        <v>4208.1592190000001</v>
      </c>
      <c r="N35" s="8">
        <f t="shared" si="2"/>
        <v>3662.9295360000006</v>
      </c>
      <c r="O35" s="8">
        <f t="shared" si="2"/>
        <v>3365.9694060000011</v>
      </c>
      <c r="P35" s="8">
        <f t="shared" si="2"/>
        <v>2968.701579999999</v>
      </c>
      <c r="Q35" s="8">
        <f t="shared" si="2"/>
        <v>2380.0538310000002</v>
      </c>
      <c r="R35" s="8">
        <f t="shared" si="2"/>
        <v>2674.5366319999998</v>
      </c>
      <c r="S35" s="8">
        <f t="shared" si="2"/>
        <v>2967.546182</v>
      </c>
      <c r="T35" s="8">
        <f t="shared" si="2"/>
        <v>2832.2444539999997</v>
      </c>
      <c r="U35" s="8">
        <f t="shared" si="2"/>
        <v>2515.4827780000014</v>
      </c>
      <c r="V35" s="8">
        <f t="shared" si="2"/>
        <v>2508.4965969999994</v>
      </c>
      <c r="W35" s="8">
        <f t="shared" si="2"/>
        <v>2268.0460329999996</v>
      </c>
      <c r="X35" s="8">
        <f t="shared" si="2"/>
        <v>2024.152818999999</v>
      </c>
      <c r="Y35" s="8">
        <f t="shared" si="2"/>
        <v>2689.0292239999999</v>
      </c>
      <c r="Z35" s="8">
        <f t="shared" si="2"/>
        <v>2796.1715299999987</v>
      </c>
      <c r="AA35" s="8">
        <f t="shared" si="2"/>
        <v>2414.1464119999982</v>
      </c>
      <c r="AB35" s="8">
        <f t="shared" si="2"/>
        <v>2140.1681329999965</v>
      </c>
      <c r="AC35" s="38">
        <f t="shared" si="0"/>
        <v>88915.962859000021</v>
      </c>
    </row>
    <row r="36" spans="1:29" ht="12.75" customHeight="1" x14ac:dyDescent="0.15">
      <c r="A36" s="43"/>
      <c r="B36" s="50" t="s">
        <v>7</v>
      </c>
      <c r="C36" s="8">
        <v>4591.1012879999998</v>
      </c>
      <c r="D36" s="8">
        <v>5923.4300720000001</v>
      </c>
      <c r="E36" s="8">
        <v>8277.3250650000009</v>
      </c>
      <c r="F36" s="8">
        <v>9184.9531609999995</v>
      </c>
      <c r="G36" s="8">
        <v>10602.104668</v>
      </c>
      <c r="H36" s="8">
        <v>11770.580812</v>
      </c>
      <c r="I36" s="8">
        <v>10588.916622999999</v>
      </c>
      <c r="J36" s="8">
        <v>10474.804226</v>
      </c>
      <c r="K36" s="8">
        <v>9878.8843510000006</v>
      </c>
      <c r="L36" s="8">
        <v>10070.687089999999</v>
      </c>
      <c r="M36" s="8">
        <v>9960.6961510000001</v>
      </c>
      <c r="N36" s="8">
        <v>8890.7876250000008</v>
      </c>
      <c r="O36" s="8">
        <v>7698.8187710000002</v>
      </c>
      <c r="P36" s="38">
        <v>7308.5035099999996</v>
      </c>
      <c r="Q36" s="38">
        <v>6139.952781</v>
      </c>
      <c r="R36" s="38">
        <v>6732.2706449999996</v>
      </c>
      <c r="S36" s="38">
        <v>7367.9717810000002</v>
      </c>
      <c r="T36" s="38">
        <v>7312.4109319999998</v>
      </c>
      <c r="U36" s="38">
        <v>7517.5517200000004</v>
      </c>
      <c r="V36" s="38">
        <v>7673.7856389999997</v>
      </c>
      <c r="W36" s="38">
        <v>7480.6266420000002</v>
      </c>
      <c r="X36" s="38">
        <v>7157.21029</v>
      </c>
      <c r="Y36" s="38">
        <v>7785.5101819999991</v>
      </c>
      <c r="Z36" s="38">
        <v>8161.8463939999992</v>
      </c>
      <c r="AA36" s="38">
        <v>7559.4143749999985</v>
      </c>
      <c r="AB36" s="38">
        <v>6850.4440289999966</v>
      </c>
      <c r="AC36" s="38">
        <f t="shared" si="0"/>
        <v>212960.58882299997</v>
      </c>
    </row>
    <row r="37" spans="1:29" s="30" customFormat="1" x14ac:dyDescent="0.15">
      <c r="A37" s="31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AC37" s="38"/>
    </row>
    <row r="38" spans="1:29" s="30" customFormat="1" x14ac:dyDescent="0.15">
      <c r="A38" s="31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30" customFormat="1" x14ac:dyDescent="0.15">
      <c r="A39" s="3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4" t="s">
        <v>1054</v>
      </c>
      <c r="C40" s="13">
        <f>C9/C$36*100</f>
        <v>10.253012305138236</v>
      </c>
      <c r="D40" s="72">
        <f t="shared" ref="D40:X50" si="3">D9/D$36*100</f>
        <v>10.981031127128329</v>
      </c>
      <c r="E40" s="72">
        <f t="shared" si="3"/>
        <v>11.476683753992448</v>
      </c>
      <c r="F40" s="72">
        <f t="shared" si="3"/>
        <v>12.740135311398786</v>
      </c>
      <c r="G40" s="72">
        <f t="shared" si="3"/>
        <v>12.990915597702907</v>
      </c>
      <c r="H40" s="72">
        <f t="shared" si="3"/>
        <v>13.410591093268135</v>
      </c>
      <c r="I40" s="72">
        <f t="shared" si="3"/>
        <v>12.937995196073802</v>
      </c>
      <c r="J40" s="72">
        <f t="shared" si="3"/>
        <v>13.878551595184726</v>
      </c>
      <c r="K40" s="72">
        <f t="shared" si="3"/>
        <v>14.774869632442364</v>
      </c>
      <c r="L40" s="72">
        <f t="shared" si="3"/>
        <v>14.106942617755388</v>
      </c>
      <c r="M40" s="72">
        <f t="shared" si="3"/>
        <v>15.827143054069856</v>
      </c>
      <c r="N40" s="72">
        <f t="shared" si="3"/>
        <v>17.07489881696505</v>
      </c>
      <c r="O40" s="72">
        <f t="shared" si="3"/>
        <v>16.395885869593489</v>
      </c>
      <c r="P40" s="72">
        <f t="shared" si="3"/>
        <v>18.45416523580489</v>
      </c>
      <c r="Q40" s="72">
        <f t="shared" si="3"/>
        <v>19.285878885979663</v>
      </c>
      <c r="R40" s="72">
        <f t="shared" si="3"/>
        <v>18.034007187481393</v>
      </c>
      <c r="S40" s="72">
        <f t="shared" si="3"/>
        <v>17.837655504994665</v>
      </c>
      <c r="T40" s="72">
        <f t="shared" si="3"/>
        <v>18.014125153107578</v>
      </c>
      <c r="U40" s="72">
        <f t="shared" si="3"/>
        <v>17.35550376765482</v>
      </c>
      <c r="V40" s="72">
        <f t="shared" si="3"/>
        <v>17.077074336556144</v>
      </c>
      <c r="W40" s="72">
        <f t="shared" si="3"/>
        <v>17.070858981655885</v>
      </c>
      <c r="X40" s="72">
        <f t="shared" si="3"/>
        <v>16.253117567682924</v>
      </c>
      <c r="Y40" s="78">
        <f t="shared" ref="Y40:AC40" si="4">Y9/Y$36*100</f>
        <v>13.958816385759626</v>
      </c>
      <c r="Z40" s="78">
        <f t="shared" si="4"/>
        <v>13.105182337005397</v>
      </c>
      <c r="AA40" s="78">
        <f t="shared" si="4"/>
        <v>13.693123457066742</v>
      </c>
      <c r="AB40" s="78">
        <f t="shared" si="4"/>
        <v>8.8363629195049995</v>
      </c>
      <c r="AC40" s="78">
        <f t="shared" si="4"/>
        <v>14.786210751967632</v>
      </c>
    </row>
    <row r="41" spans="1:29" ht="12.75" customHeight="1" x14ac:dyDescent="0.15">
      <c r="A41" s="43">
        <v>2</v>
      </c>
      <c r="B41" s="74" t="s">
        <v>1053</v>
      </c>
      <c r="C41" s="72">
        <f t="shared" ref="C41:R67" si="5">C10/C$36*100</f>
        <v>5.0787081872805766</v>
      </c>
      <c r="D41" s="72">
        <f t="shared" si="5"/>
        <v>6.0157265075923396</v>
      </c>
      <c r="E41" s="72">
        <f t="shared" si="5"/>
        <v>6.3235354886959474</v>
      </c>
      <c r="F41" s="72">
        <f t="shared" si="5"/>
        <v>7.7248402747733955</v>
      </c>
      <c r="G41" s="72">
        <f t="shared" si="5"/>
        <v>7.9044281417954405</v>
      </c>
      <c r="H41" s="72">
        <f t="shared" si="5"/>
        <v>7.95244961103114</v>
      </c>
      <c r="I41" s="72">
        <f t="shared" si="5"/>
        <v>8.9415943548316683</v>
      </c>
      <c r="J41" s="72">
        <f t="shared" si="5"/>
        <v>8.4354627536310378</v>
      </c>
      <c r="K41" s="72">
        <f t="shared" si="5"/>
        <v>7.916708357060914</v>
      </c>
      <c r="L41" s="72">
        <f t="shared" si="5"/>
        <v>7.2626326730602457</v>
      </c>
      <c r="M41" s="72">
        <f t="shared" si="5"/>
        <v>6.7391522823694245</v>
      </c>
      <c r="N41" s="72">
        <f t="shared" si="5"/>
        <v>7.7008106016928952</v>
      </c>
      <c r="O41" s="72">
        <f t="shared" si="5"/>
        <v>7.6582336399564008</v>
      </c>
      <c r="P41" s="72">
        <f t="shared" si="5"/>
        <v>8.8014918802440327</v>
      </c>
      <c r="Q41" s="72">
        <f t="shared" si="5"/>
        <v>10.045790773973055</v>
      </c>
      <c r="R41" s="72">
        <f t="shared" si="5"/>
        <v>9.7466331584178327</v>
      </c>
      <c r="S41" s="72">
        <f t="shared" si="3"/>
        <v>7.727805316359694</v>
      </c>
      <c r="T41" s="72">
        <f t="shared" si="3"/>
        <v>7.3609927971154123</v>
      </c>
      <c r="U41" s="72">
        <f t="shared" si="3"/>
        <v>7.3468237342569296</v>
      </c>
      <c r="V41" s="72">
        <f t="shared" si="3"/>
        <v>7.0472463714854623</v>
      </c>
      <c r="W41" s="72">
        <f t="shared" si="3"/>
        <v>6.97409048689694</v>
      </c>
      <c r="X41" s="78">
        <f t="shared" ref="X41:AC56" si="6">X10/X$36*100</f>
        <v>7.2725960103094858</v>
      </c>
      <c r="Y41" s="78">
        <f t="shared" si="6"/>
        <v>6.9176597732179292</v>
      </c>
      <c r="Z41" s="78">
        <f t="shared" si="6"/>
        <v>7.1646683455091749</v>
      </c>
      <c r="AA41" s="78">
        <f t="shared" si="6"/>
        <v>7.7947087667091948</v>
      </c>
      <c r="AB41" s="78">
        <f t="shared" si="6"/>
        <v>7.3623105577526093</v>
      </c>
      <c r="AC41" s="78">
        <f t="shared" si="6"/>
        <v>7.6361907341062327</v>
      </c>
    </row>
    <row r="42" spans="1:29" ht="12.75" customHeight="1" x14ac:dyDescent="0.15">
      <c r="A42" s="43">
        <v>3</v>
      </c>
      <c r="B42" s="74" t="s">
        <v>1066</v>
      </c>
      <c r="C42" s="72">
        <f t="shared" si="5"/>
        <v>1.4495171163821208</v>
      </c>
      <c r="D42" s="72">
        <f t="shared" si="3"/>
        <v>1.4576725301130558</v>
      </c>
      <c r="E42" s="72">
        <f t="shared" si="3"/>
        <v>1.8668040434147184</v>
      </c>
      <c r="F42" s="72">
        <f t="shared" si="3"/>
        <v>2.3588996068044294</v>
      </c>
      <c r="G42" s="72">
        <f t="shared" si="3"/>
        <v>1.6717487475383979</v>
      </c>
      <c r="H42" s="72">
        <f t="shared" si="3"/>
        <v>2.6763532236135501</v>
      </c>
      <c r="I42" s="72">
        <f t="shared" si="3"/>
        <v>2.8714409020802809</v>
      </c>
      <c r="J42" s="72">
        <f t="shared" si="3"/>
        <v>3.063194099643118</v>
      </c>
      <c r="K42" s="72">
        <f t="shared" si="3"/>
        <v>3.4250637215501909</v>
      </c>
      <c r="L42" s="72">
        <f t="shared" si="3"/>
        <v>3.6032541747854072</v>
      </c>
      <c r="M42" s="72">
        <f t="shared" si="3"/>
        <v>3.4158424154504661</v>
      </c>
      <c r="N42" s="72">
        <f t="shared" si="3"/>
        <v>4.2834317280185843</v>
      </c>
      <c r="O42" s="72">
        <f t="shared" si="3"/>
        <v>4.931995209840224</v>
      </c>
      <c r="P42" s="72">
        <f t="shared" si="3"/>
        <v>4.8400862846407806</v>
      </c>
      <c r="Q42" s="72">
        <f t="shared" si="3"/>
        <v>5.6155117522556068</v>
      </c>
      <c r="R42" s="72">
        <f t="shared" si="3"/>
        <v>5.1518725447794296</v>
      </c>
      <c r="S42" s="72">
        <f t="shared" si="3"/>
        <v>5.198771485360008</v>
      </c>
      <c r="T42" s="72">
        <f t="shared" si="3"/>
        <v>5.1610406951894205</v>
      </c>
      <c r="U42" s="72">
        <f t="shared" si="3"/>
        <v>6.2543400100478461</v>
      </c>
      <c r="V42" s="72">
        <f t="shared" si="3"/>
        <v>6.7551692265872525</v>
      </c>
      <c r="W42" s="72">
        <f t="shared" si="3"/>
        <v>6.7572032824359214</v>
      </c>
      <c r="X42" s="78">
        <f t="shared" si="6"/>
        <v>7.0136349451875608</v>
      </c>
      <c r="Y42" s="78">
        <f t="shared" si="6"/>
        <v>6.7988885843833335</v>
      </c>
      <c r="Z42" s="78">
        <f t="shared" si="6"/>
        <v>6.2973970617462722</v>
      </c>
      <c r="AA42" s="78">
        <f t="shared" si="6"/>
        <v>6.8670636672169465</v>
      </c>
      <c r="AB42" s="78">
        <f t="shared" si="6"/>
        <v>11.494210501781772</v>
      </c>
      <c r="AC42" s="78">
        <f t="shared" si="6"/>
        <v>4.5054873030871985</v>
      </c>
    </row>
    <row r="43" spans="1:29" ht="12.75" customHeight="1" x14ac:dyDescent="0.15">
      <c r="A43" s="43">
        <v>4</v>
      </c>
      <c r="B43" s="74">
        <v>961900</v>
      </c>
      <c r="C43" s="72">
        <f t="shared" si="5"/>
        <v>0</v>
      </c>
      <c r="D43" s="72">
        <f t="shared" si="3"/>
        <v>0</v>
      </c>
      <c r="E43" s="72">
        <f t="shared" si="3"/>
        <v>0</v>
      </c>
      <c r="F43" s="72">
        <f t="shared" si="3"/>
        <v>0</v>
      </c>
      <c r="G43" s="72">
        <f t="shared" si="3"/>
        <v>0</v>
      </c>
      <c r="H43" s="72">
        <f t="shared" si="3"/>
        <v>0</v>
      </c>
      <c r="I43" s="72">
        <f t="shared" si="3"/>
        <v>0</v>
      </c>
      <c r="J43" s="72">
        <f t="shared" si="3"/>
        <v>0</v>
      </c>
      <c r="K43" s="72">
        <f t="shared" si="3"/>
        <v>0</v>
      </c>
      <c r="L43" s="72">
        <f t="shared" si="3"/>
        <v>0</v>
      </c>
      <c r="M43" s="72">
        <f t="shared" si="3"/>
        <v>0</v>
      </c>
      <c r="N43" s="72">
        <f t="shared" si="3"/>
        <v>0</v>
      </c>
      <c r="O43" s="72">
        <f t="shared" si="3"/>
        <v>0</v>
      </c>
      <c r="P43" s="72">
        <f t="shared" si="3"/>
        <v>0</v>
      </c>
      <c r="Q43" s="72">
        <f t="shared" si="3"/>
        <v>0</v>
      </c>
      <c r="R43" s="72">
        <f t="shared" si="3"/>
        <v>0</v>
      </c>
      <c r="S43" s="72">
        <f t="shared" si="3"/>
        <v>0</v>
      </c>
      <c r="T43" s="72">
        <f t="shared" si="3"/>
        <v>2.6655772605313421</v>
      </c>
      <c r="U43" s="72">
        <f t="shared" si="3"/>
        <v>6.3919643375596218</v>
      </c>
      <c r="V43" s="72">
        <f t="shared" si="3"/>
        <v>5.7505059922094075</v>
      </c>
      <c r="W43" s="72">
        <f t="shared" si="3"/>
        <v>6.7582963994154639</v>
      </c>
      <c r="X43" s="78">
        <f t="shared" si="6"/>
        <v>7.0953300437397102</v>
      </c>
      <c r="Y43" s="78">
        <f t="shared" si="6"/>
        <v>6.7082748566367494</v>
      </c>
      <c r="Z43" s="78">
        <f t="shared" si="6"/>
        <v>6.2906494954063215</v>
      </c>
      <c r="AA43" s="78">
        <f t="shared" si="6"/>
        <v>6.1471499768128544</v>
      </c>
      <c r="AB43" s="78">
        <f t="shared" si="6"/>
        <v>6.0018772105786971</v>
      </c>
      <c r="AC43" s="78">
        <f t="shared" si="6"/>
        <v>1.8978439510040912</v>
      </c>
    </row>
    <row r="44" spans="1:29" ht="12.75" customHeight="1" x14ac:dyDescent="0.15">
      <c r="A44" s="43">
        <v>5</v>
      </c>
      <c r="B44" s="74" t="s">
        <v>1065</v>
      </c>
      <c r="C44" s="72">
        <f t="shared" si="5"/>
        <v>0.21032332754754943</v>
      </c>
      <c r="D44" s="72">
        <f t="shared" si="3"/>
        <v>0.13625254121173322</v>
      </c>
      <c r="E44" s="72">
        <f t="shared" si="3"/>
        <v>8.2488351567475859E-2</v>
      </c>
      <c r="F44" s="72">
        <f t="shared" si="3"/>
        <v>4.1628421321026274E-2</v>
      </c>
      <c r="G44" s="72">
        <f t="shared" si="3"/>
        <v>6.6610274291247912E-2</v>
      </c>
      <c r="H44" s="72">
        <f t="shared" si="3"/>
        <v>0.12442058071653975</v>
      </c>
      <c r="I44" s="72">
        <f t="shared" si="3"/>
        <v>0.27765795167504365</v>
      </c>
      <c r="J44" s="72">
        <f t="shared" si="3"/>
        <v>0.46709938385821248</v>
      </c>
      <c r="K44" s="72">
        <f t="shared" si="3"/>
        <v>0.51895747716502438</v>
      </c>
      <c r="L44" s="72">
        <f t="shared" si="3"/>
        <v>0.42897932994957155</v>
      </c>
      <c r="M44" s="72">
        <f t="shared" si="3"/>
        <v>0.55136152300445773</v>
      </c>
      <c r="N44" s="72">
        <f t="shared" si="3"/>
        <v>0.72912178014149776</v>
      </c>
      <c r="O44" s="72">
        <f t="shared" si="3"/>
        <v>0.89154700274993659</v>
      </c>
      <c r="P44" s="72">
        <f t="shared" si="3"/>
        <v>0.86529337932821226</v>
      </c>
      <c r="Q44" s="72">
        <f t="shared" si="3"/>
        <v>1.5373178160602534</v>
      </c>
      <c r="R44" s="72">
        <f t="shared" si="3"/>
        <v>1.7878136270322211</v>
      </c>
      <c r="S44" s="72">
        <f t="shared" si="3"/>
        <v>1.8078045757922534</v>
      </c>
      <c r="T44" s="72">
        <f t="shared" si="3"/>
        <v>1.6082670557442902</v>
      </c>
      <c r="U44" s="72">
        <f t="shared" si="3"/>
        <v>2.391476343577454</v>
      </c>
      <c r="V44" s="72">
        <f t="shared" si="3"/>
        <v>2.4644136661686074</v>
      </c>
      <c r="W44" s="72">
        <f t="shared" si="3"/>
        <v>3.3242168457362768</v>
      </c>
      <c r="X44" s="78">
        <f t="shared" si="6"/>
        <v>4.0175110881086047</v>
      </c>
      <c r="Y44" s="78">
        <f t="shared" si="6"/>
        <v>4.4359636674610421</v>
      </c>
      <c r="Z44" s="78">
        <f t="shared" si="6"/>
        <v>4.7229956971915055</v>
      </c>
      <c r="AA44" s="78">
        <f t="shared" si="6"/>
        <v>5.0879202795388512</v>
      </c>
      <c r="AB44" s="78">
        <f t="shared" si="6"/>
        <v>5.3324678875352385</v>
      </c>
      <c r="AC44" s="78">
        <f t="shared" si="6"/>
        <v>1.5617570252702067</v>
      </c>
    </row>
    <row r="45" spans="1:29" ht="12.75" customHeight="1" x14ac:dyDescent="0.15">
      <c r="A45" s="43">
        <v>6</v>
      </c>
      <c r="B45" s="74" t="s">
        <v>1051</v>
      </c>
      <c r="C45" s="72">
        <f t="shared" si="5"/>
        <v>1.2414704539186809</v>
      </c>
      <c r="D45" s="72">
        <f t="shared" si="3"/>
        <v>2.1981688213977115</v>
      </c>
      <c r="E45" s="72">
        <f t="shared" si="3"/>
        <v>1.7251194302346757</v>
      </c>
      <c r="F45" s="72">
        <f t="shared" si="3"/>
        <v>1.3399920374400698</v>
      </c>
      <c r="G45" s="72">
        <f t="shared" si="3"/>
        <v>1.384824764493638</v>
      </c>
      <c r="H45" s="72">
        <f t="shared" si="3"/>
        <v>1.3815364135150885</v>
      </c>
      <c r="I45" s="72">
        <f t="shared" si="3"/>
        <v>1.3438123659499139</v>
      </c>
      <c r="J45" s="72">
        <f t="shared" si="3"/>
        <v>1.1764554672451213</v>
      </c>
      <c r="K45" s="72">
        <f t="shared" si="3"/>
        <v>1.2995347089674618</v>
      </c>
      <c r="L45" s="72">
        <f t="shared" si="3"/>
        <v>1.2103541487356451</v>
      </c>
      <c r="M45" s="72">
        <f t="shared" si="3"/>
        <v>1.2809761191961491</v>
      </c>
      <c r="N45" s="72">
        <f t="shared" si="3"/>
        <v>1.6552104628638005</v>
      </c>
      <c r="O45" s="72">
        <f t="shared" si="3"/>
        <v>1.4886485759569779</v>
      </c>
      <c r="P45" s="72">
        <f t="shared" si="3"/>
        <v>1.537162318473047</v>
      </c>
      <c r="Q45" s="72">
        <f t="shared" si="3"/>
        <v>2.2817536224958141</v>
      </c>
      <c r="R45" s="72">
        <f t="shared" si="3"/>
        <v>3.049905178017394</v>
      </c>
      <c r="S45" s="72">
        <f t="shared" si="3"/>
        <v>3.730576950753389</v>
      </c>
      <c r="T45" s="72">
        <f t="shared" si="3"/>
        <v>3.6473253005086996</v>
      </c>
      <c r="U45" s="72">
        <f t="shared" si="3"/>
        <v>3.8764948862899211</v>
      </c>
      <c r="V45" s="72">
        <f t="shared" si="3"/>
        <v>4.4214459454748916</v>
      </c>
      <c r="W45" s="72">
        <f t="shared" si="3"/>
        <v>4.9867057781708226</v>
      </c>
      <c r="X45" s="78">
        <f t="shared" si="6"/>
        <v>5.2430098850707374</v>
      </c>
      <c r="Y45" s="78">
        <f t="shared" si="6"/>
        <v>4.3594140533615198</v>
      </c>
      <c r="Z45" s="78">
        <f t="shared" si="6"/>
        <v>4.2149150007637353</v>
      </c>
      <c r="AA45" s="78">
        <f t="shared" si="6"/>
        <v>4.0585869060789523</v>
      </c>
      <c r="AB45" s="78">
        <f t="shared" si="6"/>
        <v>3.664392555246438</v>
      </c>
      <c r="AC45" s="78">
        <f t="shared" si="6"/>
        <v>2.4827443820576862</v>
      </c>
    </row>
    <row r="46" spans="1:29" ht="12.75" customHeight="1" x14ac:dyDescent="0.15">
      <c r="A46" s="43">
        <v>7</v>
      </c>
      <c r="B46" s="74" t="s">
        <v>1032</v>
      </c>
      <c r="C46" s="72">
        <f t="shared" si="5"/>
        <v>0.42685446847410097</v>
      </c>
      <c r="D46" s="72">
        <f t="shared" si="3"/>
        <v>0.33941511515492068</v>
      </c>
      <c r="E46" s="72">
        <f t="shared" si="3"/>
        <v>1.0858605200857845</v>
      </c>
      <c r="F46" s="72">
        <f t="shared" si="3"/>
        <v>0.32894595617851297</v>
      </c>
      <c r="G46" s="72">
        <f t="shared" si="3"/>
        <v>0.40214872740020752</v>
      </c>
      <c r="H46" s="72">
        <f t="shared" si="3"/>
        <v>0.46775141243556845</v>
      </c>
      <c r="I46" s="72">
        <f t="shared" si="3"/>
        <v>0.51744166047155782</v>
      </c>
      <c r="J46" s="72">
        <f t="shared" si="3"/>
        <v>0.63261361807145244</v>
      </c>
      <c r="K46" s="72">
        <f t="shared" si="3"/>
        <v>0.63068993204372414</v>
      </c>
      <c r="L46" s="72">
        <f t="shared" si="3"/>
        <v>0.60899573635744852</v>
      </c>
      <c r="M46" s="72">
        <f t="shared" si="3"/>
        <v>0.75941693083776907</v>
      </c>
      <c r="N46" s="72">
        <f t="shared" si="3"/>
        <v>0.91097718690586771</v>
      </c>
      <c r="O46" s="72">
        <f t="shared" si="3"/>
        <v>1.1121501044098288</v>
      </c>
      <c r="P46" s="72">
        <f t="shared" si="3"/>
        <v>1.1386883633035294</v>
      </c>
      <c r="Q46" s="72">
        <f t="shared" si="3"/>
        <v>1.2772146268399782</v>
      </c>
      <c r="R46" s="72">
        <f t="shared" si="3"/>
        <v>1.6000913908594059</v>
      </c>
      <c r="S46" s="72">
        <f t="shared" si="3"/>
        <v>1.8382023035058093</v>
      </c>
      <c r="T46" s="72">
        <f t="shared" si="3"/>
        <v>2.1946747043126926</v>
      </c>
      <c r="U46" s="72">
        <f t="shared" si="3"/>
        <v>2.3704425408329612</v>
      </c>
      <c r="V46" s="72">
        <f t="shared" si="3"/>
        <v>2.4268990920662334</v>
      </c>
      <c r="W46" s="72">
        <f t="shared" si="3"/>
        <v>2.3379780915418125</v>
      </c>
      <c r="X46" s="78">
        <f t="shared" si="6"/>
        <v>2.5325508914172201</v>
      </c>
      <c r="Y46" s="78">
        <f t="shared" si="6"/>
        <v>2.113268818020281</v>
      </c>
      <c r="Z46" s="78">
        <f t="shared" si="6"/>
        <v>2.1880696398707551</v>
      </c>
      <c r="AA46" s="78">
        <f t="shared" si="6"/>
        <v>2.1025006847835357</v>
      </c>
      <c r="AB46" s="78">
        <f t="shared" si="6"/>
        <v>2.1298392539570674</v>
      </c>
      <c r="AC46" s="78">
        <f t="shared" si="6"/>
        <v>1.2576369424983218</v>
      </c>
    </row>
    <row r="47" spans="1:29" ht="12.75" customHeight="1" x14ac:dyDescent="0.15">
      <c r="A47" s="43">
        <v>8</v>
      </c>
      <c r="B47" s="74" t="s">
        <v>1052</v>
      </c>
      <c r="C47" s="72">
        <f t="shared" si="5"/>
        <v>6.7040717834844692</v>
      </c>
      <c r="D47" s="72">
        <f t="shared" si="3"/>
        <v>8.1130734077820978</v>
      </c>
      <c r="E47" s="72">
        <f t="shared" si="3"/>
        <v>8.8132277791605613</v>
      </c>
      <c r="F47" s="72">
        <f t="shared" si="3"/>
        <v>10.748336912504371</v>
      </c>
      <c r="G47" s="72">
        <f t="shared" si="3"/>
        <v>11.17895096411625</v>
      </c>
      <c r="H47" s="72">
        <f t="shared" si="3"/>
        <v>12.582635348716895</v>
      </c>
      <c r="I47" s="72">
        <f t="shared" si="3"/>
        <v>12.982854270605396</v>
      </c>
      <c r="J47" s="72">
        <f t="shared" si="3"/>
        <v>12.710017240182832</v>
      </c>
      <c r="K47" s="72">
        <f t="shared" si="3"/>
        <v>11.204374195229407</v>
      </c>
      <c r="L47" s="72">
        <f t="shared" si="3"/>
        <v>13.506567961491495</v>
      </c>
      <c r="M47" s="72">
        <f t="shared" si="3"/>
        <v>13.570641353860527</v>
      </c>
      <c r="N47" s="72">
        <f t="shared" si="3"/>
        <v>9.9418554045148504</v>
      </c>
      <c r="O47" s="72">
        <f t="shared" si="3"/>
        <v>7.8255727004435549</v>
      </c>
      <c r="P47" s="72">
        <f t="shared" si="3"/>
        <v>6.8442736097146657</v>
      </c>
      <c r="Q47" s="72">
        <f t="shared" si="3"/>
        <v>7.0505916973761167</v>
      </c>
      <c r="R47" s="72">
        <f t="shared" si="3"/>
        <v>6.0297356628329677</v>
      </c>
      <c r="S47" s="72">
        <f t="shared" si="3"/>
        <v>4.8610544481671374</v>
      </c>
      <c r="T47" s="72">
        <f t="shared" si="3"/>
        <v>3.5752942556319676</v>
      </c>
      <c r="U47" s="72">
        <f t="shared" si="3"/>
        <v>3.4474635180827198</v>
      </c>
      <c r="V47" s="72">
        <f t="shared" si="3"/>
        <v>3.056860877215859</v>
      </c>
      <c r="W47" s="72">
        <f t="shared" si="3"/>
        <v>2.7063212173074525</v>
      </c>
      <c r="X47" s="78">
        <f t="shared" si="6"/>
        <v>2.8009558456050341</v>
      </c>
      <c r="Y47" s="78">
        <f t="shared" si="6"/>
        <v>2.6162563690549936</v>
      </c>
      <c r="Z47" s="78">
        <f t="shared" si="6"/>
        <v>2.4379641982269828</v>
      </c>
      <c r="AA47" s="78">
        <f t="shared" si="6"/>
        <v>2.1008719739616075</v>
      </c>
      <c r="AB47" s="78">
        <f t="shared" si="6"/>
        <v>1.7302274056723057</v>
      </c>
      <c r="AC47" s="78">
        <f t="shared" si="6"/>
        <v>7.8502591842920566</v>
      </c>
    </row>
    <row r="48" spans="1:29" ht="12.75" customHeight="1" x14ac:dyDescent="0.15">
      <c r="A48" s="43">
        <v>9</v>
      </c>
      <c r="B48" s="74" t="s">
        <v>1048</v>
      </c>
      <c r="C48" s="72">
        <f t="shared" si="5"/>
        <v>3.4180945083954333</v>
      </c>
      <c r="D48" s="72">
        <f t="shared" si="3"/>
        <v>3.098521325803878</v>
      </c>
      <c r="E48" s="72">
        <f t="shared" si="3"/>
        <v>2.6250206110517174</v>
      </c>
      <c r="F48" s="72">
        <f t="shared" si="3"/>
        <v>2.3574691585735352</v>
      </c>
      <c r="G48" s="72">
        <f t="shared" si="3"/>
        <v>2.0475071204984636</v>
      </c>
      <c r="H48" s="72">
        <f t="shared" si="3"/>
        <v>1.9614194463932457</v>
      </c>
      <c r="I48" s="72">
        <f t="shared" si="3"/>
        <v>2.9383559723586656</v>
      </c>
      <c r="J48" s="72">
        <f t="shared" si="3"/>
        <v>2.6233179835279148</v>
      </c>
      <c r="K48" s="72">
        <f t="shared" si="3"/>
        <v>2.4300764891098177</v>
      </c>
      <c r="L48" s="72">
        <f t="shared" si="3"/>
        <v>2.0809166557075502</v>
      </c>
      <c r="M48" s="72">
        <f t="shared" si="3"/>
        <v>2.1565672493526904</v>
      </c>
      <c r="N48" s="72">
        <f t="shared" si="3"/>
        <v>2.9727309901860353</v>
      </c>
      <c r="O48" s="72">
        <f t="shared" si="3"/>
        <v>2.5023711653752345</v>
      </c>
      <c r="P48" s="72">
        <f t="shared" si="3"/>
        <v>2.2965518833006624</v>
      </c>
      <c r="Q48" s="72">
        <f t="shared" si="3"/>
        <v>1.3938945958157849</v>
      </c>
      <c r="R48" s="72">
        <f t="shared" si="3"/>
        <v>1.3655688971488165</v>
      </c>
      <c r="S48" s="72">
        <f t="shared" si="3"/>
        <v>1.4869909556728798</v>
      </c>
      <c r="T48" s="72">
        <f t="shared" si="3"/>
        <v>1.2414448646852934</v>
      </c>
      <c r="U48" s="72">
        <f t="shared" si="3"/>
        <v>1.6238903774379352</v>
      </c>
      <c r="V48" s="72">
        <f t="shared" si="3"/>
        <v>1.6715568695077021</v>
      </c>
      <c r="W48" s="72">
        <f t="shared" si="3"/>
        <v>1.9271155064819232</v>
      </c>
      <c r="X48" s="78">
        <f t="shared" si="6"/>
        <v>2.0827586721641511</v>
      </c>
      <c r="Y48" s="78">
        <f t="shared" si="6"/>
        <v>1.7275766244704658</v>
      </c>
      <c r="Z48" s="78">
        <f t="shared" si="6"/>
        <v>1.925392508189367</v>
      </c>
      <c r="AA48" s="78">
        <f t="shared" si="6"/>
        <v>2.0549293542332108</v>
      </c>
      <c r="AB48" s="78">
        <f t="shared" si="6"/>
        <v>1.8459883252043725</v>
      </c>
      <c r="AC48" s="78">
        <f t="shared" si="6"/>
        <v>2.1563952266383062</v>
      </c>
    </row>
    <row r="49" spans="1:29" ht="12.75" customHeight="1" x14ac:dyDescent="0.15">
      <c r="A49" s="43">
        <v>10</v>
      </c>
      <c r="B49" s="74" t="s">
        <v>1050</v>
      </c>
      <c r="C49" s="72">
        <f t="shared" si="5"/>
        <v>0.75595115034194815</v>
      </c>
      <c r="D49" s="72">
        <f t="shared" si="3"/>
        <v>1.0453119771378301</v>
      </c>
      <c r="E49" s="72">
        <f t="shared" si="3"/>
        <v>1.1338183563291047</v>
      </c>
      <c r="F49" s="72">
        <f t="shared" si="3"/>
        <v>1.3253388761619622</v>
      </c>
      <c r="G49" s="72">
        <f t="shared" si="3"/>
        <v>1.7498892324649893</v>
      </c>
      <c r="H49" s="72">
        <f t="shared" si="3"/>
        <v>1.9668918951218872</v>
      </c>
      <c r="I49" s="72">
        <f t="shared" si="3"/>
        <v>2.2043911885469951</v>
      </c>
      <c r="J49" s="72">
        <f t="shared" si="3"/>
        <v>2.2302247465412437</v>
      </c>
      <c r="K49" s="72">
        <f t="shared" si="3"/>
        <v>2.334631592044639</v>
      </c>
      <c r="L49" s="72">
        <f t="shared" si="3"/>
        <v>2.4519239232960821</v>
      </c>
      <c r="M49" s="72">
        <f t="shared" si="3"/>
        <v>2.6086258235466175</v>
      </c>
      <c r="N49" s="72">
        <f t="shared" si="3"/>
        <v>2.5587267359791421</v>
      </c>
      <c r="O49" s="72">
        <f t="shared" si="3"/>
        <v>2.7637429238039144</v>
      </c>
      <c r="P49" s="72">
        <f t="shared" si="3"/>
        <v>2.4740115367338724</v>
      </c>
      <c r="Q49" s="72">
        <f t="shared" si="3"/>
        <v>2.2314456786048043</v>
      </c>
      <c r="R49" s="72">
        <f t="shared" si="3"/>
        <v>2.2999010759467176</v>
      </c>
      <c r="S49" s="72">
        <f t="shared" si="3"/>
        <v>1.954244346745551</v>
      </c>
      <c r="T49" s="72">
        <f t="shared" si="3"/>
        <v>1.9598455192506952</v>
      </c>
      <c r="U49" s="72">
        <f t="shared" si="3"/>
        <v>2.0244942990561827</v>
      </c>
      <c r="V49" s="72">
        <f t="shared" si="3"/>
        <v>2.1315637899590278</v>
      </c>
      <c r="W49" s="72">
        <f t="shared" si="3"/>
        <v>2.2252389267150381</v>
      </c>
      <c r="X49" s="78">
        <f t="shared" si="6"/>
        <v>2.4603122147470113</v>
      </c>
      <c r="Y49" s="78">
        <f t="shared" si="6"/>
        <v>2.0315301926606617</v>
      </c>
      <c r="Z49" s="78">
        <f t="shared" si="6"/>
        <v>1.8907692518379933</v>
      </c>
      <c r="AA49" s="78">
        <f t="shared" si="6"/>
        <v>1.9279106524703513</v>
      </c>
      <c r="AB49" s="78">
        <f t="shared" si="6"/>
        <v>1.8988137768784634</v>
      </c>
      <c r="AC49" s="78">
        <f t="shared" si="6"/>
        <v>2.0569630668333785</v>
      </c>
    </row>
    <row r="50" spans="1:29" ht="12.75" customHeight="1" x14ac:dyDescent="0.15">
      <c r="A50" s="43">
        <v>11</v>
      </c>
      <c r="B50" s="74" t="s">
        <v>1064</v>
      </c>
      <c r="C50" s="72">
        <f t="shared" si="5"/>
        <v>0.49628478159595768</v>
      </c>
      <c r="D50" s="72">
        <f t="shared" si="3"/>
        <v>0.50444594832384138</v>
      </c>
      <c r="E50" s="72">
        <f t="shared" si="3"/>
        <v>0.59883430469092003</v>
      </c>
      <c r="F50" s="72">
        <f t="shared" si="3"/>
        <v>0.60008246132415954</v>
      </c>
      <c r="G50" s="72">
        <f t="shared" si="3"/>
        <v>0.63438847385655706</v>
      </c>
      <c r="H50" s="72">
        <f t="shared" si="3"/>
        <v>1.0320607788203</v>
      </c>
      <c r="I50" s="72">
        <f t="shared" si="3"/>
        <v>1.0130709100777477</v>
      </c>
      <c r="J50" s="72">
        <f t="shared" si="3"/>
        <v>1.0599885649834198</v>
      </c>
      <c r="K50" s="72">
        <f t="shared" si="3"/>
        <v>1.3342629827087444</v>
      </c>
      <c r="L50" s="72">
        <f t="shared" si="3"/>
        <v>1.2396913327191859</v>
      </c>
      <c r="M50" s="72">
        <f t="shared" si="3"/>
        <v>1.3229416197659094</v>
      </c>
      <c r="N50" s="72">
        <f t="shared" si="3"/>
        <v>1.5580120889458315</v>
      </c>
      <c r="O50" s="72">
        <f t="shared" si="3"/>
        <v>1.7639661490870544</v>
      </c>
      <c r="P50" s="72">
        <f t="shared" si="3"/>
        <v>2.3189197182173893</v>
      </c>
      <c r="Q50" s="72">
        <f t="shared" si="3"/>
        <v>1.960519474555223</v>
      </c>
      <c r="R50" s="72">
        <f t="shared" si="3"/>
        <v>1.7833516257871718</v>
      </c>
      <c r="S50" s="72">
        <f t="shared" si="3"/>
        <v>1.8896710538310897</v>
      </c>
      <c r="T50" s="72">
        <f t="shared" si="3"/>
        <v>1.7058566341522998</v>
      </c>
      <c r="U50" s="72">
        <f t="shared" si="3"/>
        <v>1.2921128662351258</v>
      </c>
      <c r="V50" s="72">
        <f t="shared" si="3"/>
        <v>1.5830387987724712</v>
      </c>
      <c r="W50" s="72">
        <f t="shared" si="3"/>
        <v>1.5310957421259308</v>
      </c>
      <c r="X50" s="78">
        <f t="shared" si="6"/>
        <v>1.7219038844253378</v>
      </c>
      <c r="Y50" s="78">
        <f t="shared" si="6"/>
        <v>1.3726234183993777</v>
      </c>
      <c r="Z50" s="78">
        <f t="shared" si="6"/>
        <v>1.431049597868725</v>
      </c>
      <c r="AA50" s="78">
        <f t="shared" si="6"/>
        <v>1.8081649479626525</v>
      </c>
      <c r="AB50" s="78">
        <f t="shared" si="6"/>
        <v>1.896403655734475</v>
      </c>
      <c r="AC50" s="78">
        <f t="shared" si="6"/>
        <v>1.3371887102391631</v>
      </c>
    </row>
    <row r="51" spans="1:29" ht="12.75" customHeight="1" x14ac:dyDescent="0.15">
      <c r="A51" s="43">
        <v>12</v>
      </c>
      <c r="B51" s="74" t="s">
        <v>1046</v>
      </c>
      <c r="C51" s="72">
        <f t="shared" si="5"/>
        <v>2.21776344307915</v>
      </c>
      <c r="D51" s="72">
        <f t="shared" ref="D51:W60" si="7">D20/D$36*100</f>
        <v>2.3202326410446732</v>
      </c>
      <c r="E51" s="72">
        <f t="shared" si="7"/>
        <v>1.4896771484955567</v>
      </c>
      <c r="F51" s="72">
        <f t="shared" si="7"/>
        <v>1.9666749719204148</v>
      </c>
      <c r="G51" s="72">
        <f t="shared" si="7"/>
        <v>1.996211918552246</v>
      </c>
      <c r="H51" s="72">
        <f t="shared" si="7"/>
        <v>2.2683779098461705</v>
      </c>
      <c r="I51" s="72">
        <f t="shared" si="7"/>
        <v>1.8660626392203867</v>
      </c>
      <c r="J51" s="72">
        <f t="shared" si="7"/>
        <v>1.9641869629344615</v>
      </c>
      <c r="K51" s="72">
        <f t="shared" si="7"/>
        <v>1.7989523987292195</v>
      </c>
      <c r="L51" s="72">
        <f t="shared" si="7"/>
        <v>1.8355048702044421</v>
      </c>
      <c r="M51" s="72">
        <f t="shared" si="7"/>
        <v>1.5234289320708341</v>
      </c>
      <c r="N51" s="72">
        <f t="shared" si="7"/>
        <v>1.3243405305162712</v>
      </c>
      <c r="O51" s="72">
        <f t="shared" si="7"/>
        <v>1.0266797719377048</v>
      </c>
      <c r="P51" s="72">
        <f t="shared" si="7"/>
        <v>1.2636787664346349</v>
      </c>
      <c r="Q51" s="72">
        <f t="shared" si="7"/>
        <v>0.96199567173837519</v>
      </c>
      <c r="R51" s="72">
        <f t="shared" si="7"/>
        <v>1.2544422298696816</v>
      </c>
      <c r="S51" s="72">
        <f t="shared" si="7"/>
        <v>1.449346281094287</v>
      </c>
      <c r="T51" s="72">
        <f t="shared" si="7"/>
        <v>1.3100861383592715</v>
      </c>
      <c r="U51" s="72">
        <f t="shared" si="7"/>
        <v>1.3983449521249187</v>
      </c>
      <c r="V51" s="72">
        <f t="shared" si="7"/>
        <v>1.5297199390534084</v>
      </c>
      <c r="W51" s="72">
        <f t="shared" si="7"/>
        <v>1.8132222003761915</v>
      </c>
      <c r="X51" s="78">
        <f t="shared" si="6"/>
        <v>1.6250460345213638</v>
      </c>
      <c r="Y51" s="78">
        <f t="shared" si="6"/>
        <v>1.420813901903905</v>
      </c>
      <c r="Z51" s="78">
        <f t="shared" si="6"/>
        <v>1.3353174727733059</v>
      </c>
      <c r="AA51" s="78">
        <f t="shared" si="6"/>
        <v>1.3291597604741705</v>
      </c>
      <c r="AB51" s="78">
        <f t="shared" si="6"/>
        <v>3.1187442754887753</v>
      </c>
      <c r="AC51" s="78">
        <f t="shared" si="6"/>
        <v>1.6824355472541968</v>
      </c>
    </row>
    <row r="52" spans="1:29" ht="12.75" customHeight="1" x14ac:dyDescent="0.15">
      <c r="A52" s="43">
        <v>13</v>
      </c>
      <c r="B52" s="74">
        <v>590320</v>
      </c>
      <c r="C52" s="72">
        <f t="shared" si="5"/>
        <v>3.2737243326094095E-2</v>
      </c>
      <c r="D52" s="72">
        <f t="shared" si="7"/>
        <v>4.2871207545843039E-2</v>
      </c>
      <c r="E52" s="72">
        <f t="shared" si="7"/>
        <v>6.2404798161687258E-2</v>
      </c>
      <c r="F52" s="72">
        <f t="shared" si="7"/>
        <v>6.9376956945812349E-2</v>
      </c>
      <c r="G52" s="72">
        <f t="shared" si="7"/>
        <v>0.14165588315053973</v>
      </c>
      <c r="H52" s="72">
        <f t="shared" si="7"/>
        <v>5.467260369547175E-2</v>
      </c>
      <c r="I52" s="72">
        <f t="shared" si="7"/>
        <v>4.4833472290151964E-2</v>
      </c>
      <c r="J52" s="72">
        <f t="shared" si="7"/>
        <v>3.1577802588326868E-2</v>
      </c>
      <c r="K52" s="72">
        <f t="shared" si="7"/>
        <v>5.4033328160782303E-2</v>
      </c>
      <c r="L52" s="72">
        <f t="shared" si="7"/>
        <v>4.7976398798028792E-2</v>
      </c>
      <c r="M52" s="72">
        <f t="shared" si="7"/>
        <v>5.8537595280573076E-2</v>
      </c>
      <c r="N52" s="72">
        <f t="shared" si="7"/>
        <v>0.14096134705500851</v>
      </c>
      <c r="O52" s="72">
        <f t="shared" si="7"/>
        <v>0.1987348248491457</v>
      </c>
      <c r="P52" s="72">
        <f t="shared" si="7"/>
        <v>0.13819692343556117</v>
      </c>
      <c r="Q52" s="72">
        <f t="shared" si="7"/>
        <v>0.27932934684892979</v>
      </c>
      <c r="R52" s="72">
        <f t="shared" si="7"/>
        <v>0.33764983909080504</v>
      </c>
      <c r="S52" s="72">
        <f t="shared" si="7"/>
        <v>0.3541130961885805</v>
      </c>
      <c r="T52" s="72">
        <f t="shared" si="7"/>
        <v>0.39877665890454089</v>
      </c>
      <c r="U52" s="72">
        <f t="shared" si="7"/>
        <v>0.73331571305770815</v>
      </c>
      <c r="V52" s="72">
        <f t="shared" si="7"/>
        <v>0.81088185059217821</v>
      </c>
      <c r="W52" s="72">
        <f t="shared" si="7"/>
        <v>0.72010673140075154</v>
      </c>
      <c r="X52" s="78">
        <f t="shared" si="6"/>
        <v>0.95580204057410745</v>
      </c>
      <c r="Y52" s="78">
        <f t="shared" si="6"/>
        <v>1.0093875181319494</v>
      </c>
      <c r="Z52" s="78">
        <f t="shared" si="6"/>
        <v>1.2122532111451545</v>
      </c>
      <c r="AA52" s="78">
        <f t="shared" si="6"/>
        <v>1.2904686283982154</v>
      </c>
      <c r="AB52" s="78">
        <f t="shared" si="6"/>
        <v>1.1366819971137965</v>
      </c>
      <c r="AC52" s="78">
        <f t="shared" si="6"/>
        <v>0.36942671427992962</v>
      </c>
    </row>
    <row r="53" spans="1:29" ht="12.75" customHeight="1" x14ac:dyDescent="0.15">
      <c r="A53" s="43">
        <v>14</v>
      </c>
      <c r="B53" s="74">
        <v>621132</v>
      </c>
      <c r="C53" s="72">
        <f t="shared" si="5"/>
        <v>0.48964286757857306</v>
      </c>
      <c r="D53" s="72">
        <f t="shared" si="7"/>
        <v>0.39721208343826636</v>
      </c>
      <c r="E53" s="72">
        <f t="shared" si="7"/>
        <v>0.29477970006485416</v>
      </c>
      <c r="F53" s="72">
        <f t="shared" si="7"/>
        <v>0.32027995662415765</v>
      </c>
      <c r="G53" s="72">
        <f t="shared" si="7"/>
        <v>0.30763631393343643</v>
      </c>
      <c r="H53" s="72">
        <f t="shared" si="7"/>
        <v>0.14079255955751049</v>
      </c>
      <c r="I53" s="72">
        <f t="shared" si="7"/>
        <v>0.33141244991744612</v>
      </c>
      <c r="J53" s="72">
        <f t="shared" si="7"/>
        <v>0.23444094486315417</v>
      </c>
      <c r="K53" s="72">
        <f t="shared" si="7"/>
        <v>0.14679493639919017</v>
      </c>
      <c r="L53" s="72">
        <f t="shared" si="7"/>
        <v>0.17821715479395359</v>
      </c>
      <c r="M53" s="72">
        <f t="shared" si="7"/>
        <v>0.15875598211488903</v>
      </c>
      <c r="N53" s="72">
        <f t="shared" si="7"/>
        <v>0.22181338517800886</v>
      </c>
      <c r="O53" s="72">
        <f t="shared" si="7"/>
        <v>0.23348355812336086</v>
      </c>
      <c r="P53" s="72">
        <f t="shared" si="7"/>
        <v>0.27609786288520238</v>
      </c>
      <c r="Q53" s="72">
        <f t="shared" si="7"/>
        <v>0.34681729256770971</v>
      </c>
      <c r="R53" s="72">
        <f t="shared" si="7"/>
        <v>0.55883362365922828</v>
      </c>
      <c r="S53" s="72">
        <f t="shared" si="7"/>
        <v>0.93834775776810209</v>
      </c>
      <c r="T53" s="72">
        <f t="shared" si="7"/>
        <v>0.95671684278369284</v>
      </c>
      <c r="U53" s="72">
        <f t="shared" si="7"/>
        <v>0.91446060579946342</v>
      </c>
      <c r="V53" s="72">
        <f t="shared" si="7"/>
        <v>1.0280670285999893</v>
      </c>
      <c r="W53" s="72">
        <f t="shared" si="7"/>
        <v>0.7740897891479076</v>
      </c>
      <c r="X53" s="78">
        <f t="shared" si="6"/>
        <v>0.59265149801823125</v>
      </c>
      <c r="Y53" s="78">
        <f t="shared" si="6"/>
        <v>0.70829574056037126</v>
      </c>
      <c r="Z53" s="78">
        <f t="shared" si="6"/>
        <v>0.99936853822637628</v>
      </c>
      <c r="AA53" s="78">
        <f t="shared" si="6"/>
        <v>1.2046987568398779</v>
      </c>
      <c r="AB53" s="78">
        <f t="shared" si="6"/>
        <v>0.63741170375453948</v>
      </c>
      <c r="AC53" s="78">
        <f t="shared" si="6"/>
        <v>0.48470031366128496</v>
      </c>
    </row>
    <row r="54" spans="1:29" ht="12.75" customHeight="1" x14ac:dyDescent="0.15">
      <c r="A54" s="43">
        <v>15</v>
      </c>
      <c r="B54" s="74">
        <v>420292</v>
      </c>
      <c r="C54" s="72">
        <f t="shared" si="5"/>
        <v>0.10169673259449988</v>
      </c>
      <c r="D54" s="72">
        <f t="shared" si="7"/>
        <v>0.1797810874874459</v>
      </c>
      <c r="E54" s="72">
        <f t="shared" si="7"/>
        <v>0.29312836948490673</v>
      </c>
      <c r="F54" s="72">
        <f t="shared" si="7"/>
        <v>0.33854278247200742</v>
      </c>
      <c r="G54" s="72">
        <f t="shared" si="7"/>
        <v>0.40389742735937301</v>
      </c>
      <c r="H54" s="72">
        <f t="shared" si="7"/>
        <v>0.42155254521861568</v>
      </c>
      <c r="I54" s="72">
        <f t="shared" si="7"/>
        <v>0.38988097148982531</v>
      </c>
      <c r="J54" s="72">
        <f t="shared" si="7"/>
        <v>0.40191427058371448</v>
      </c>
      <c r="K54" s="72">
        <f t="shared" si="7"/>
        <v>0.41674323270959812</v>
      </c>
      <c r="L54" s="72">
        <f t="shared" si="7"/>
        <v>0.18579958678867067</v>
      </c>
      <c r="M54" s="72">
        <f t="shared" si="7"/>
        <v>0.17815548964635813</v>
      </c>
      <c r="N54" s="72">
        <f t="shared" si="7"/>
        <v>0.14614300271287831</v>
      </c>
      <c r="O54" s="72">
        <f t="shared" si="7"/>
        <v>0.16527726367492121</v>
      </c>
      <c r="P54" s="72">
        <f t="shared" si="7"/>
        <v>0.20814527870425831</v>
      </c>
      <c r="Q54" s="72">
        <f t="shared" si="7"/>
        <v>0.20362299916521134</v>
      </c>
      <c r="R54" s="72">
        <f t="shared" si="7"/>
        <v>0.19016043286239573</v>
      </c>
      <c r="S54" s="72">
        <f t="shared" si="7"/>
        <v>0.33890963133698249</v>
      </c>
      <c r="T54" s="72">
        <f t="shared" si="7"/>
        <v>0.52177502543014909</v>
      </c>
      <c r="U54" s="72">
        <f t="shared" si="7"/>
        <v>0.46219362758172017</v>
      </c>
      <c r="V54" s="72">
        <f t="shared" si="7"/>
        <v>0.57101914311109414</v>
      </c>
      <c r="W54" s="72">
        <f t="shared" si="7"/>
        <v>0.58175586194427265</v>
      </c>
      <c r="X54" s="78">
        <f t="shared" si="6"/>
        <v>0.73809492608886296</v>
      </c>
      <c r="Y54" s="78">
        <f t="shared" si="6"/>
        <v>0.68907705141833708</v>
      </c>
      <c r="Z54" s="78">
        <f t="shared" si="6"/>
        <v>0.84808584551266686</v>
      </c>
      <c r="AA54" s="78">
        <f t="shared" si="6"/>
        <v>1.1681392581419379</v>
      </c>
      <c r="AB54" s="78">
        <f t="shared" si="6"/>
        <v>0.80339887118286568</v>
      </c>
      <c r="AC54" s="78">
        <f t="shared" si="6"/>
        <v>0.42008053083640878</v>
      </c>
    </row>
    <row r="55" spans="1:29" ht="12.75" customHeight="1" x14ac:dyDescent="0.15">
      <c r="A55" s="43">
        <v>16</v>
      </c>
      <c r="B55" s="74" t="s">
        <v>1042</v>
      </c>
      <c r="C55" s="72">
        <f t="shared" si="5"/>
        <v>0.26997942808183151</v>
      </c>
      <c r="D55" s="72">
        <f t="shared" si="7"/>
        <v>0.20785142814799826</v>
      </c>
      <c r="E55" s="72">
        <f t="shared" si="7"/>
        <v>0.54948188747979287</v>
      </c>
      <c r="F55" s="72">
        <f t="shared" si="7"/>
        <v>0.53948430799188918</v>
      </c>
      <c r="G55" s="72">
        <f t="shared" si="7"/>
        <v>0.30512504840326671</v>
      </c>
      <c r="H55" s="72">
        <f t="shared" si="7"/>
        <v>0.33830277907275119</v>
      </c>
      <c r="I55" s="72">
        <f t="shared" si="7"/>
        <v>0.46210120205986632</v>
      </c>
      <c r="J55" s="72">
        <f t="shared" si="7"/>
        <v>0.42132070488206952</v>
      </c>
      <c r="K55" s="72">
        <f t="shared" si="7"/>
        <v>0.34241634781943603</v>
      </c>
      <c r="L55" s="72">
        <f t="shared" si="7"/>
        <v>0.34374743938151692</v>
      </c>
      <c r="M55" s="72">
        <f t="shared" si="7"/>
        <v>0.6886553405518091</v>
      </c>
      <c r="N55" s="72">
        <f t="shared" si="7"/>
        <v>0.76261458331707699</v>
      </c>
      <c r="O55" s="72">
        <f t="shared" si="7"/>
        <v>0.78162023019258309</v>
      </c>
      <c r="P55" s="72">
        <f t="shared" si="7"/>
        <v>0.85851357824688246</v>
      </c>
      <c r="Q55" s="72">
        <f t="shared" si="7"/>
        <v>0.74907802454645622</v>
      </c>
      <c r="R55" s="72">
        <f t="shared" si="7"/>
        <v>0.8662211469960891</v>
      </c>
      <c r="S55" s="72">
        <f t="shared" si="7"/>
        <v>1.0317100724520269</v>
      </c>
      <c r="T55" s="72">
        <f t="shared" si="7"/>
        <v>0.97941947828158515</v>
      </c>
      <c r="U55" s="72">
        <f t="shared" si="7"/>
        <v>0.9380408226842234</v>
      </c>
      <c r="V55" s="72">
        <f t="shared" si="7"/>
        <v>0.98676569247857782</v>
      </c>
      <c r="W55" s="72">
        <f t="shared" si="7"/>
        <v>0.90766649973920721</v>
      </c>
      <c r="X55" s="78">
        <f t="shared" si="6"/>
        <v>0.87214426390704813</v>
      </c>
      <c r="Y55" s="78">
        <f t="shared" si="6"/>
        <v>0.93372049230723109</v>
      </c>
      <c r="Z55" s="78">
        <f t="shared" si="6"/>
        <v>0.97381233563068204</v>
      </c>
      <c r="AA55" s="78">
        <f t="shared" si="6"/>
        <v>1.15309927033865</v>
      </c>
      <c r="AB55" s="78">
        <f t="shared" si="6"/>
        <v>0.98898757092523693</v>
      </c>
      <c r="AC55" s="78">
        <f t="shared" si="6"/>
        <v>0.6800954115523079</v>
      </c>
    </row>
    <row r="56" spans="1:29" ht="12.75" customHeight="1" x14ac:dyDescent="0.15">
      <c r="A56" s="43">
        <v>17</v>
      </c>
      <c r="B56" s="74" t="s">
        <v>1045</v>
      </c>
      <c r="C56" s="72">
        <f t="shared" si="5"/>
        <v>0.18630752108120338</v>
      </c>
      <c r="D56" s="72">
        <f t="shared" si="7"/>
        <v>0.2226628463522444</v>
      </c>
      <c r="E56" s="72">
        <f t="shared" si="7"/>
        <v>0.28907204697294314</v>
      </c>
      <c r="F56" s="72">
        <f t="shared" si="7"/>
        <v>0.27081488129539744</v>
      </c>
      <c r="G56" s="72">
        <f t="shared" si="7"/>
        <v>0.28971514583051466</v>
      </c>
      <c r="H56" s="72">
        <f t="shared" si="7"/>
        <v>0.37369590084421744</v>
      </c>
      <c r="I56" s="72">
        <f t="shared" si="7"/>
        <v>0.42184157823073642</v>
      </c>
      <c r="J56" s="72">
        <f t="shared" si="7"/>
        <v>0.51737076732645371</v>
      </c>
      <c r="K56" s="72">
        <f t="shared" si="7"/>
        <v>0.79780667735038246</v>
      </c>
      <c r="L56" s="72">
        <f t="shared" si="7"/>
        <v>0.96272515602507913</v>
      </c>
      <c r="M56" s="72">
        <f t="shared" si="7"/>
        <v>1.026539214226855</v>
      </c>
      <c r="N56" s="72">
        <f t="shared" si="7"/>
        <v>1.0378809605183881</v>
      </c>
      <c r="O56" s="72">
        <f t="shared" si="7"/>
        <v>1.1038666258793013</v>
      </c>
      <c r="P56" s="72">
        <f t="shared" si="7"/>
        <v>0.96597678175022184</v>
      </c>
      <c r="Q56" s="72">
        <f t="shared" si="7"/>
        <v>0.9314094430329789</v>
      </c>
      <c r="R56" s="72">
        <f t="shared" si="7"/>
        <v>1.0050407740255072</v>
      </c>
      <c r="S56" s="72">
        <f t="shared" si="7"/>
        <v>1.0116859729596186</v>
      </c>
      <c r="T56" s="72">
        <f t="shared" si="7"/>
        <v>1.0616771776359464</v>
      </c>
      <c r="U56" s="72">
        <f t="shared" si="7"/>
        <v>1.1367592692797597</v>
      </c>
      <c r="V56" s="72">
        <f t="shared" si="7"/>
        <v>1.127604849427043</v>
      </c>
      <c r="W56" s="72">
        <f t="shared" si="7"/>
        <v>1.0359708044362521</v>
      </c>
      <c r="X56" s="78">
        <f t="shared" si="6"/>
        <v>1.0860151211234008</v>
      </c>
      <c r="Y56" s="78">
        <f t="shared" si="6"/>
        <v>1.0712640154633351</v>
      </c>
      <c r="Z56" s="78">
        <f t="shared" si="6"/>
        <v>1.0028985850575909</v>
      </c>
      <c r="AA56" s="78">
        <f t="shared" si="6"/>
        <v>1.1150224054227746</v>
      </c>
      <c r="AB56" s="78">
        <f t="shared" si="6"/>
        <v>1.0440531547622989</v>
      </c>
      <c r="AC56" s="78">
        <f t="shared" si="6"/>
        <v>0.79605917994949993</v>
      </c>
    </row>
    <row r="57" spans="1:29" ht="12.75" customHeight="1" x14ac:dyDescent="0.15">
      <c r="A57" s="43">
        <v>18</v>
      </c>
      <c r="B57" s="74" t="s">
        <v>1047</v>
      </c>
      <c r="C57" s="72">
        <f t="shared" si="5"/>
        <v>0.56723852004896136</v>
      </c>
      <c r="D57" s="72">
        <f t="shared" si="7"/>
        <v>0.52994715255245783</v>
      </c>
      <c r="E57" s="72">
        <f t="shared" si="7"/>
        <v>1.2152068356638834</v>
      </c>
      <c r="F57" s="72">
        <f t="shared" si="7"/>
        <v>1.8491435941248566</v>
      </c>
      <c r="G57" s="72">
        <f t="shared" si="7"/>
        <v>2.7050265959513542</v>
      </c>
      <c r="H57" s="72">
        <f t="shared" si="7"/>
        <v>2.6751198180380835</v>
      </c>
      <c r="I57" s="72">
        <f t="shared" si="7"/>
        <v>3.1566995746662045</v>
      </c>
      <c r="J57" s="72">
        <f t="shared" si="7"/>
        <v>3.0462816976375247</v>
      </c>
      <c r="K57" s="72">
        <f t="shared" si="7"/>
        <v>3.284179948590634</v>
      </c>
      <c r="L57" s="72">
        <f t="shared" si="7"/>
        <v>3.1045461069925864</v>
      </c>
      <c r="M57" s="72">
        <f t="shared" si="7"/>
        <v>2.7070587126877612</v>
      </c>
      <c r="N57" s="72">
        <f t="shared" si="7"/>
        <v>2.3725455032449947</v>
      </c>
      <c r="O57" s="72">
        <f t="shared" si="7"/>
        <v>1.8013663020929425</v>
      </c>
      <c r="P57" s="72">
        <f t="shared" si="7"/>
        <v>1.7109659840609421</v>
      </c>
      <c r="Q57" s="72">
        <f t="shared" si="7"/>
        <v>1.215383988471751</v>
      </c>
      <c r="R57" s="72">
        <f t="shared" si="7"/>
        <v>1.1405733971350167</v>
      </c>
      <c r="S57" s="72">
        <f t="shared" si="7"/>
        <v>0.87686048373045467</v>
      </c>
      <c r="T57" s="72">
        <f t="shared" si="7"/>
        <v>0.62284252654196981</v>
      </c>
      <c r="U57" s="72">
        <f t="shared" si="7"/>
        <v>0.58081970868036803</v>
      </c>
      <c r="V57" s="72">
        <f t="shared" si="7"/>
        <v>0.71317604601647133</v>
      </c>
      <c r="W57" s="72">
        <f t="shared" si="7"/>
        <v>0.74995699805438842</v>
      </c>
      <c r="X57" s="78">
        <f t="shared" ref="X57:AC67" si="8">X26/X$36*100</f>
        <v>0.83515416730895009</v>
      </c>
      <c r="Y57" s="78">
        <f t="shared" si="8"/>
        <v>0.78441285891828039</v>
      </c>
      <c r="Z57" s="78">
        <f t="shared" si="8"/>
        <v>0.83552544005399987</v>
      </c>
      <c r="AA57" s="78">
        <f t="shared" si="8"/>
        <v>1.0347930688744658</v>
      </c>
      <c r="AB57" s="78">
        <f t="shared" si="8"/>
        <v>0.99473255618946177</v>
      </c>
      <c r="AC57" s="78">
        <f t="shared" si="8"/>
        <v>1.7448030015958973</v>
      </c>
    </row>
    <row r="58" spans="1:29" ht="12.75" customHeight="1" x14ac:dyDescent="0.15">
      <c r="A58" s="43">
        <v>19</v>
      </c>
      <c r="B58" s="74">
        <v>392113</v>
      </c>
      <c r="C58" s="72">
        <f t="shared" si="5"/>
        <v>7.9414497117058599E-2</v>
      </c>
      <c r="D58" s="72">
        <f t="shared" si="7"/>
        <v>6.5541720807200568E-2</v>
      </c>
      <c r="E58" s="72">
        <f t="shared" si="7"/>
        <v>5.6062580163994076E-2</v>
      </c>
      <c r="F58" s="72">
        <f t="shared" si="7"/>
        <v>6.0184803374633132E-2</v>
      </c>
      <c r="G58" s="72">
        <f t="shared" si="7"/>
        <v>8.2454600041682966E-2</v>
      </c>
      <c r="H58" s="72">
        <f t="shared" si="7"/>
        <v>0.14132644145343132</v>
      </c>
      <c r="I58" s="72">
        <f t="shared" si="7"/>
        <v>9.8717757181078544E-2</v>
      </c>
      <c r="J58" s="72">
        <f t="shared" si="7"/>
        <v>8.6045226292900442E-2</v>
      </c>
      <c r="K58" s="72">
        <f t="shared" si="7"/>
        <v>0.13735214947249058</v>
      </c>
      <c r="L58" s="72">
        <f t="shared" si="7"/>
        <v>9.5199303824263712E-2</v>
      </c>
      <c r="M58" s="72">
        <f t="shared" si="7"/>
        <v>7.0814277366465561E-2</v>
      </c>
      <c r="N58" s="72">
        <f t="shared" si="7"/>
        <v>0.15068771817614976</v>
      </c>
      <c r="O58" s="72">
        <f t="shared" si="7"/>
        <v>0.13852395175441648</v>
      </c>
      <c r="P58" s="72">
        <f t="shared" si="7"/>
        <v>0.17414268163907606</v>
      </c>
      <c r="Q58" s="72">
        <f t="shared" si="7"/>
        <v>0.26130139061732305</v>
      </c>
      <c r="R58" s="72">
        <f t="shared" si="7"/>
        <v>0.26608150421439269</v>
      </c>
      <c r="S58" s="72">
        <f t="shared" si="7"/>
        <v>0.27090225903784576</v>
      </c>
      <c r="T58" s="72">
        <f t="shared" si="7"/>
        <v>0.36704784850841315</v>
      </c>
      <c r="U58" s="72">
        <f t="shared" si="7"/>
        <v>0.44283263008930784</v>
      </c>
      <c r="V58" s="72">
        <f t="shared" si="7"/>
        <v>0.65892825756062279</v>
      </c>
      <c r="W58" s="72">
        <f t="shared" si="7"/>
        <v>0.62732645600199977</v>
      </c>
      <c r="X58" s="78">
        <f t="shared" si="8"/>
        <v>0.62951261978359452</v>
      </c>
      <c r="Y58" s="78">
        <f t="shared" si="8"/>
        <v>0.70426445689799</v>
      </c>
      <c r="Z58" s="78">
        <f t="shared" si="8"/>
        <v>0.92812726855148431</v>
      </c>
      <c r="AA58" s="78">
        <f t="shared" si="8"/>
        <v>0.97320893326475455</v>
      </c>
      <c r="AB58" s="78">
        <f t="shared" si="8"/>
        <v>1.1129001956261373</v>
      </c>
      <c r="AC58" s="78">
        <f t="shared" si="8"/>
        <v>0.31298031700784568</v>
      </c>
    </row>
    <row r="59" spans="1:29" ht="12.75" customHeight="1" x14ac:dyDescent="0.15">
      <c r="A59" s="43">
        <v>20</v>
      </c>
      <c r="B59" s="74" t="s">
        <v>1041</v>
      </c>
      <c r="C59" s="72">
        <f t="shared" si="5"/>
        <v>0.57104150737264248</v>
      </c>
      <c r="D59" s="72">
        <f t="shared" si="7"/>
        <v>0.79504529347974717</v>
      </c>
      <c r="E59" s="72">
        <f t="shared" si="7"/>
        <v>0.74713617641401631</v>
      </c>
      <c r="F59" s="72">
        <f t="shared" si="7"/>
        <v>1.0786710314504564</v>
      </c>
      <c r="G59" s="72">
        <f t="shared" si="7"/>
        <v>0.80980408785377611</v>
      </c>
      <c r="H59" s="72">
        <f t="shared" si="7"/>
        <v>0.87151616082885275</v>
      </c>
      <c r="I59" s="72">
        <f t="shared" si="7"/>
        <v>0.77728429574395386</v>
      </c>
      <c r="J59" s="72">
        <f t="shared" si="7"/>
        <v>0.56497661171658065</v>
      </c>
      <c r="K59" s="72">
        <f t="shared" si="7"/>
        <v>0.69710325126975448</v>
      </c>
      <c r="L59" s="72">
        <f t="shared" si="7"/>
        <v>0.67812670962453669</v>
      </c>
      <c r="M59" s="72">
        <f t="shared" si="7"/>
        <v>0.78131714711714029</v>
      </c>
      <c r="N59" s="72">
        <f t="shared" si="7"/>
        <v>0.71612262811192717</v>
      </c>
      <c r="O59" s="72">
        <f t="shared" si="7"/>
        <v>0.58743215479178867</v>
      </c>
      <c r="P59" s="72">
        <f t="shared" si="7"/>
        <v>0.80944033096592172</v>
      </c>
      <c r="Q59" s="72">
        <f t="shared" si="7"/>
        <v>0.67950252205693629</v>
      </c>
      <c r="R59" s="72">
        <f t="shared" si="7"/>
        <v>0.76055284613412932</v>
      </c>
      <c r="S59" s="72">
        <f t="shared" si="7"/>
        <v>0.89617193119920291</v>
      </c>
      <c r="T59" s="72">
        <f t="shared" si="7"/>
        <v>0.90711179413788467</v>
      </c>
      <c r="U59" s="72">
        <f t="shared" si="7"/>
        <v>0.83089834731459622</v>
      </c>
      <c r="V59" s="72">
        <f t="shared" si="7"/>
        <v>0.96730206565521171</v>
      </c>
      <c r="W59" s="72">
        <f t="shared" si="7"/>
        <v>0.96009753510165907</v>
      </c>
      <c r="X59" s="78">
        <f t="shared" si="8"/>
        <v>0.73042007823972988</v>
      </c>
      <c r="Y59" s="78">
        <f t="shared" si="8"/>
        <v>0.75373729695547398</v>
      </c>
      <c r="Z59" s="78">
        <f t="shared" si="8"/>
        <v>0.80648533214725937</v>
      </c>
      <c r="AA59" s="78">
        <f t="shared" si="8"/>
        <v>0.9083356142915503</v>
      </c>
      <c r="AB59" s="78">
        <f t="shared" si="8"/>
        <v>0.52876048394322295</v>
      </c>
      <c r="AC59" s="78">
        <f t="shared" si="8"/>
        <v>0.78073549251026075</v>
      </c>
    </row>
    <row r="60" spans="1:29" ht="12.75" customHeight="1" x14ac:dyDescent="0.15">
      <c r="A60" s="43">
        <v>21</v>
      </c>
      <c r="B60" s="74" t="s">
        <v>1031</v>
      </c>
      <c r="C60" s="72">
        <f t="shared" si="5"/>
        <v>1.9491728756649465</v>
      </c>
      <c r="D60" s="72">
        <f t="shared" si="7"/>
        <v>2.5125311211743462</v>
      </c>
      <c r="E60" s="72">
        <f t="shared" si="7"/>
        <v>2.1459781705456074</v>
      </c>
      <c r="F60" s="72">
        <f t="shared" si="7"/>
        <v>2.2800989218893197</v>
      </c>
      <c r="G60" s="72">
        <f t="shared" si="7"/>
        <v>1.4948580584980882</v>
      </c>
      <c r="H60" s="72">
        <f t="shared" si="7"/>
        <v>1.4340817390073919</v>
      </c>
      <c r="I60" s="72">
        <f t="shared" si="7"/>
        <v>1.1685643244298498</v>
      </c>
      <c r="J60" s="72">
        <f t="shared" si="7"/>
        <v>1.0075601960944944</v>
      </c>
      <c r="K60" s="72">
        <f t="shared" si="7"/>
        <v>0.52725197653242573</v>
      </c>
      <c r="L60" s="72">
        <f t="shared" si="7"/>
        <v>0.5249216218076338</v>
      </c>
      <c r="M60" s="72">
        <f t="shared" si="7"/>
        <v>0.41858870472435922</v>
      </c>
      <c r="N60" s="72">
        <f t="shared" si="7"/>
        <v>0.36693539848220136</v>
      </c>
      <c r="O60" s="72">
        <f t="shared" si="7"/>
        <v>0.5863784347028631</v>
      </c>
      <c r="P60" s="72">
        <f t="shared" si="7"/>
        <v>0.72354429231162809</v>
      </c>
      <c r="Q60" s="72">
        <f t="shared" si="7"/>
        <v>0.63332588029556058</v>
      </c>
      <c r="R60" s="72">
        <f t="shared" si="7"/>
        <v>0.78824133488174708</v>
      </c>
      <c r="S60" s="72">
        <f t="shared" si="7"/>
        <v>1.182057608100386</v>
      </c>
      <c r="T60" s="72">
        <f t="shared" si="7"/>
        <v>1.3659154405957556</v>
      </c>
      <c r="U60" s="72">
        <f t="shared" si="7"/>
        <v>1.1506326424050195</v>
      </c>
      <c r="V60" s="72">
        <f t="shared" si="7"/>
        <v>0.95821717544852059</v>
      </c>
      <c r="W60" s="72">
        <f t="shared" si="7"/>
        <v>1.1263275261853389</v>
      </c>
      <c r="X60" s="78">
        <f t="shared" si="8"/>
        <v>0.96305335748350618</v>
      </c>
      <c r="Y60" s="78">
        <f t="shared" si="8"/>
        <v>0.72766621166304457</v>
      </c>
      <c r="Z60" s="78">
        <f t="shared" si="8"/>
        <v>0.81528350066618527</v>
      </c>
      <c r="AA60" s="78">
        <f t="shared" si="8"/>
        <v>0.88633541801311844</v>
      </c>
      <c r="AB60" s="78">
        <f t="shared" si="8"/>
        <v>0.78184822433792667</v>
      </c>
      <c r="AC60" s="78">
        <f t="shared" si="8"/>
        <v>1.0777241651541318</v>
      </c>
    </row>
    <row r="61" spans="1:29" ht="12.75" customHeight="1" x14ac:dyDescent="0.15">
      <c r="A61" s="43">
        <v>22</v>
      </c>
      <c r="B61" s="74">
        <v>650500</v>
      </c>
      <c r="C61" s="72">
        <f t="shared" si="5"/>
        <v>0</v>
      </c>
      <c r="D61" s="72">
        <f t="shared" ref="D61:W67" si="9">D30/D$36*100</f>
        <v>0</v>
      </c>
      <c r="E61" s="72">
        <f t="shared" si="9"/>
        <v>0</v>
      </c>
      <c r="F61" s="72">
        <f t="shared" si="9"/>
        <v>0</v>
      </c>
      <c r="G61" s="72">
        <f t="shared" si="9"/>
        <v>0</v>
      </c>
      <c r="H61" s="72">
        <f t="shared" si="9"/>
        <v>0</v>
      </c>
      <c r="I61" s="72">
        <f t="shared" si="9"/>
        <v>0</v>
      </c>
      <c r="J61" s="72">
        <f t="shared" si="9"/>
        <v>0</v>
      </c>
      <c r="K61" s="72">
        <f t="shared" si="9"/>
        <v>0</v>
      </c>
      <c r="L61" s="72">
        <f t="shared" si="9"/>
        <v>0</v>
      </c>
      <c r="M61" s="72">
        <f t="shared" si="9"/>
        <v>0</v>
      </c>
      <c r="N61" s="72">
        <f t="shared" si="9"/>
        <v>0</v>
      </c>
      <c r="O61" s="72">
        <f t="shared" si="9"/>
        <v>0</v>
      </c>
      <c r="P61" s="72">
        <f t="shared" si="9"/>
        <v>0</v>
      </c>
      <c r="Q61" s="72">
        <f t="shared" si="9"/>
        <v>0</v>
      </c>
      <c r="R61" s="72">
        <f t="shared" si="9"/>
        <v>0</v>
      </c>
      <c r="S61" s="72">
        <f t="shared" si="9"/>
        <v>0</v>
      </c>
      <c r="T61" s="72">
        <f t="shared" si="9"/>
        <v>0.43330044351506364</v>
      </c>
      <c r="U61" s="72">
        <f t="shared" si="9"/>
        <v>0.41899570728859581</v>
      </c>
      <c r="V61" s="72">
        <f t="shared" si="9"/>
        <v>0.49530376255014913</v>
      </c>
      <c r="W61" s="72">
        <f t="shared" si="9"/>
        <v>0.5722504684253964</v>
      </c>
      <c r="X61" s="78">
        <f t="shared" si="8"/>
        <v>0.72470781070203816</v>
      </c>
      <c r="Y61" s="78">
        <f t="shared" si="8"/>
        <v>0.9141666806184392</v>
      </c>
      <c r="Z61" s="78">
        <f t="shared" si="8"/>
        <v>0.84654713730943099</v>
      </c>
      <c r="AA61" s="78">
        <f t="shared" si="8"/>
        <v>0.87978039965562838</v>
      </c>
      <c r="AB61" s="78">
        <f t="shared" si="8"/>
        <v>1.1822178629174527</v>
      </c>
      <c r="AC61" s="78">
        <f t="shared" si="8"/>
        <v>0.2270974637480753</v>
      </c>
    </row>
    <row r="62" spans="1:29" ht="12.75" customHeight="1" x14ac:dyDescent="0.15">
      <c r="A62" s="43">
        <v>23</v>
      </c>
      <c r="B62" s="74">
        <v>621143</v>
      </c>
      <c r="C62" s="72">
        <f t="shared" si="5"/>
        <v>0.19555220930251019</v>
      </c>
      <c r="D62" s="72">
        <f t="shared" si="9"/>
        <v>0.25893367210497559</v>
      </c>
      <c r="E62" s="72">
        <f t="shared" si="9"/>
        <v>0.23812506872955577</v>
      </c>
      <c r="F62" s="72">
        <f t="shared" si="9"/>
        <v>0.20970621909957501</v>
      </c>
      <c r="G62" s="72">
        <f t="shared" si="9"/>
        <v>0.27381480290060461</v>
      </c>
      <c r="H62" s="72">
        <f t="shared" si="9"/>
        <v>0.25423429376986972</v>
      </c>
      <c r="I62" s="72">
        <f t="shared" si="9"/>
        <v>0.57415469556105891</v>
      </c>
      <c r="J62" s="72">
        <f t="shared" si="9"/>
        <v>0.65991470111128359</v>
      </c>
      <c r="K62" s="72">
        <f t="shared" si="9"/>
        <v>0.73995079204060621</v>
      </c>
      <c r="L62" s="72">
        <f t="shared" si="9"/>
        <v>0.75273524360888477</v>
      </c>
      <c r="M62" s="72">
        <f t="shared" si="9"/>
        <v>1.0078135049819974</v>
      </c>
      <c r="N62" s="72">
        <f t="shared" si="9"/>
        <v>0.97359166196481928</v>
      </c>
      <c r="O62" s="72">
        <f t="shared" si="9"/>
        <v>0.87799297542394383</v>
      </c>
      <c r="P62" s="72">
        <f t="shared" si="9"/>
        <v>0.82658237650624045</v>
      </c>
      <c r="Q62" s="72">
        <f t="shared" si="9"/>
        <v>0.78597816174313018</v>
      </c>
      <c r="R62" s="72">
        <f t="shared" si="9"/>
        <v>0.63917714050843832</v>
      </c>
      <c r="S62" s="72">
        <f t="shared" si="9"/>
        <v>0.61154892200041122</v>
      </c>
      <c r="T62" s="72">
        <f t="shared" si="9"/>
        <v>0.48074340086881762</v>
      </c>
      <c r="U62" s="72">
        <f t="shared" si="9"/>
        <v>0.56289957922630696</v>
      </c>
      <c r="V62" s="72">
        <f t="shared" si="9"/>
        <v>0.77220294894401087</v>
      </c>
      <c r="W62" s="72">
        <f t="shared" si="9"/>
        <v>0.92579294909823417</v>
      </c>
      <c r="X62" s="78">
        <f t="shared" si="8"/>
        <v>0.85804466421511272</v>
      </c>
      <c r="Y62" s="78">
        <f t="shared" si="8"/>
        <v>0.80298330537845808</v>
      </c>
      <c r="Z62" s="78">
        <f t="shared" si="8"/>
        <v>0.86174912641954327</v>
      </c>
      <c r="AA62" s="78">
        <f t="shared" si="8"/>
        <v>0.87892967237954878</v>
      </c>
      <c r="AB62" s="78">
        <f t="shared" si="8"/>
        <v>2.3008364761869089</v>
      </c>
      <c r="AC62" s="78">
        <f t="shared" si="8"/>
        <v>0.69340212954957703</v>
      </c>
    </row>
    <row r="63" spans="1:29" ht="12.75" customHeight="1" x14ac:dyDescent="0.15">
      <c r="A63" s="43">
        <v>24</v>
      </c>
      <c r="B63" s="74" t="s">
        <v>36</v>
      </c>
      <c r="C63" s="72">
        <f t="shared" si="5"/>
        <v>0</v>
      </c>
      <c r="D63" s="72">
        <f t="shared" si="9"/>
        <v>7.5161214800950213E-2</v>
      </c>
      <c r="E63" s="72">
        <f t="shared" si="9"/>
        <v>3.2000579646197569E-2</v>
      </c>
      <c r="F63" s="72">
        <f t="shared" si="9"/>
        <v>5.0884200692985979E-2</v>
      </c>
      <c r="G63" s="72">
        <f t="shared" si="9"/>
        <v>4.0113714523460506E-2</v>
      </c>
      <c r="H63" s="72">
        <f t="shared" si="9"/>
        <v>4.970860056485036E-2</v>
      </c>
      <c r="I63" s="72">
        <f t="shared" si="9"/>
        <v>4.2976587332035319E-2</v>
      </c>
      <c r="J63" s="72">
        <f t="shared" si="9"/>
        <v>4.5124480591891496E-2</v>
      </c>
      <c r="K63" s="72">
        <f t="shared" si="9"/>
        <v>5.3000397757161678E-2</v>
      </c>
      <c r="L63" s="72">
        <f t="shared" si="9"/>
        <v>6.1501046995592827E-2</v>
      </c>
      <c r="M63" s="72">
        <f t="shared" si="9"/>
        <v>0.33646913320044713</v>
      </c>
      <c r="N63" s="72">
        <f t="shared" si="9"/>
        <v>0.5965482388856409</v>
      </c>
      <c r="O63" s="72">
        <f t="shared" si="9"/>
        <v>0.59806029170913177</v>
      </c>
      <c r="P63" s="72">
        <f t="shared" si="9"/>
        <v>0.77902848267223457</v>
      </c>
      <c r="Q63" s="72">
        <f t="shared" si="9"/>
        <v>0.74800251138934615</v>
      </c>
      <c r="R63" s="72">
        <f t="shared" si="9"/>
        <v>0.83276950610472678</v>
      </c>
      <c r="S63" s="72">
        <f t="shared" si="9"/>
        <v>0.80938517101522001</v>
      </c>
      <c r="T63" s="72">
        <f t="shared" si="9"/>
        <v>0.99961099943282028</v>
      </c>
      <c r="U63" s="72">
        <f t="shared" si="9"/>
        <v>1.3155887805451638</v>
      </c>
      <c r="V63" s="72">
        <f t="shared" si="9"/>
        <v>1.7730525766645016</v>
      </c>
      <c r="W63" s="72">
        <f t="shared" si="9"/>
        <v>1.7978291717556356</v>
      </c>
      <c r="X63" s="78">
        <f t="shared" si="8"/>
        <v>1.985726732084045</v>
      </c>
      <c r="Y63" s="78">
        <f t="shared" si="8"/>
        <v>1.4229876579718281</v>
      </c>
      <c r="Z63" s="78">
        <f t="shared" si="8"/>
        <v>1.6225365267514984</v>
      </c>
      <c r="AA63" s="78">
        <f t="shared" si="8"/>
        <v>0.85837583152729369</v>
      </c>
      <c r="AB63" s="78">
        <f t="shared" si="8"/>
        <v>0.95330251183050763</v>
      </c>
      <c r="AC63" s="78">
        <f t="shared" si="8"/>
        <v>0.63477486537358874</v>
      </c>
    </row>
    <row r="64" spans="1:29" ht="12.75" customHeight="1" x14ac:dyDescent="0.15">
      <c r="A64" s="43">
        <v>25</v>
      </c>
      <c r="B64" s="74" t="s">
        <v>28</v>
      </c>
      <c r="C64" s="72">
        <f t="shared" si="5"/>
        <v>3.7027371938913327</v>
      </c>
      <c r="D64" s="72">
        <f t="shared" si="9"/>
        <v>2.5354588840328933</v>
      </c>
      <c r="E64" s="72">
        <f t="shared" si="9"/>
        <v>1.3390514584073543</v>
      </c>
      <c r="F64" s="72">
        <f t="shared" si="9"/>
        <v>0.59512295862430697</v>
      </c>
      <c r="G64" s="72">
        <f t="shared" si="9"/>
        <v>0.51521516444625237</v>
      </c>
      <c r="H64" s="72">
        <f t="shared" si="9"/>
        <v>0.27718085896609534</v>
      </c>
      <c r="I64" s="72">
        <f t="shared" si="9"/>
        <v>0.2103671866828713</v>
      </c>
      <c r="J64" s="72">
        <f t="shared" si="9"/>
        <v>0.1634832272807005</v>
      </c>
      <c r="K64" s="72">
        <f t="shared" si="9"/>
        <v>0.19774929340095476</v>
      </c>
      <c r="L64" s="72">
        <f t="shared" si="9"/>
        <v>0.44549540263791476</v>
      </c>
      <c r="M64" s="72">
        <f t="shared" si="9"/>
        <v>0.56355591164543695</v>
      </c>
      <c r="N64" s="72">
        <f t="shared" si="9"/>
        <v>0.60488242738786602</v>
      </c>
      <c r="O64" s="72">
        <f t="shared" si="9"/>
        <v>0.84587486648346255</v>
      </c>
      <c r="P64" s="72">
        <f t="shared" si="9"/>
        <v>1.0752141104191657</v>
      </c>
      <c r="Q64" s="72">
        <f t="shared" si="9"/>
        <v>0.76094402785277704</v>
      </c>
      <c r="R64" s="72">
        <f t="shared" si="9"/>
        <v>0.78426487561389469</v>
      </c>
      <c r="S64" s="72">
        <f t="shared" si="9"/>
        <v>1.6198870808351702</v>
      </c>
      <c r="T64" s="72">
        <f t="shared" si="9"/>
        <v>1.7285121306144888</v>
      </c>
      <c r="U64" s="72">
        <f t="shared" si="9"/>
        <v>1.2777480565175279</v>
      </c>
      <c r="V64" s="72">
        <f t="shared" si="9"/>
        <v>0.53281677288718443</v>
      </c>
      <c r="W64" s="72">
        <f t="shared" si="9"/>
        <v>0.48955470915213201</v>
      </c>
      <c r="X64" s="78">
        <f t="shared" si="8"/>
        <v>0.62863578373355289</v>
      </c>
      <c r="Y64" s="78">
        <f t="shared" si="8"/>
        <v>0.47805459282616869</v>
      </c>
      <c r="Z64" s="78">
        <f t="shared" si="8"/>
        <v>0.98390050637358273</v>
      </c>
      <c r="AA64" s="78">
        <f t="shared" si="8"/>
        <v>0.74109486821193093</v>
      </c>
      <c r="AB64" s="78">
        <f t="shared" si="8"/>
        <v>0.98192477327370076</v>
      </c>
      <c r="AC64" s="78">
        <f t="shared" si="8"/>
        <v>0.81469869969321729</v>
      </c>
    </row>
    <row r="65" spans="1:29" ht="12.75" customHeight="1" x14ac:dyDescent="0.15">
      <c r="A65" s="43"/>
      <c r="B65" s="50" t="s">
        <v>25</v>
      </c>
      <c r="C65" s="72">
        <f t="shared" si="5"/>
        <v>40.39757212169787</v>
      </c>
      <c r="D65" s="72">
        <f t="shared" si="9"/>
        <v>44.032849654614779</v>
      </c>
      <c r="E65" s="72">
        <f t="shared" si="9"/>
        <v>44.483497459453702</v>
      </c>
      <c r="F65" s="72">
        <f t="shared" si="9"/>
        <v>49.194654602986063</v>
      </c>
      <c r="G65" s="72">
        <f t="shared" si="9"/>
        <v>49.396940805602689</v>
      </c>
      <c r="H65" s="72">
        <f t="shared" si="9"/>
        <v>52.856672014495665</v>
      </c>
      <c r="I65" s="72">
        <f t="shared" si="9"/>
        <v>55.573511507476546</v>
      </c>
      <c r="J65" s="72">
        <f t="shared" si="9"/>
        <v>55.421123046772621</v>
      </c>
      <c r="K65" s="72">
        <f t="shared" si="9"/>
        <v>55.062503818554923</v>
      </c>
      <c r="L65" s="72">
        <f t="shared" si="9"/>
        <v>55.716754595341115</v>
      </c>
      <c r="M65" s="72">
        <f t="shared" si="9"/>
        <v>57.752358317068797</v>
      </c>
      <c r="N65" s="72">
        <f t="shared" si="9"/>
        <v>58.800843181764783</v>
      </c>
      <c r="O65" s="72">
        <f t="shared" si="9"/>
        <v>56.279404592832172</v>
      </c>
      <c r="P65" s="72">
        <f t="shared" si="9"/>
        <v>59.380171659793056</v>
      </c>
      <c r="Q65" s="72">
        <f t="shared" si="9"/>
        <v>61.236610184282782</v>
      </c>
      <c r="R65" s="72">
        <f t="shared" si="9"/>
        <v>60.272888999399399</v>
      </c>
      <c r="S65" s="72">
        <f t="shared" si="9"/>
        <v>59.723703208900773</v>
      </c>
      <c r="T65" s="72">
        <f t="shared" si="9"/>
        <v>61.267980145840085</v>
      </c>
      <c r="U65" s="72">
        <f t="shared" si="9"/>
        <v>66.538537123626185</v>
      </c>
      <c r="V65" s="72">
        <f t="shared" si="9"/>
        <v>67.310833074992033</v>
      </c>
      <c r="W65" s="72">
        <f t="shared" si="9"/>
        <v>69.681068959302834</v>
      </c>
      <c r="X65" s="78">
        <f t="shared" si="8"/>
        <v>71.718690146241343</v>
      </c>
      <c r="Y65" s="78">
        <f t="shared" si="8"/>
        <v>65.461104524440785</v>
      </c>
      <c r="Z65" s="78">
        <f t="shared" si="8"/>
        <v>65.740943960235001</v>
      </c>
      <c r="AA65" s="78">
        <f t="shared" si="8"/>
        <v>68.064372552668814</v>
      </c>
      <c r="AB65" s="78">
        <f t="shared" si="8"/>
        <v>68.758694707379277</v>
      </c>
      <c r="AC65" s="78">
        <f t="shared" si="8"/>
        <v>58.247691110160503</v>
      </c>
    </row>
    <row r="66" spans="1:29" ht="12.75" customHeight="1" x14ac:dyDescent="0.15">
      <c r="A66" s="43"/>
      <c r="B66" s="50" t="s">
        <v>26</v>
      </c>
      <c r="C66" s="72">
        <f t="shared" si="5"/>
        <v>59.602427878302123</v>
      </c>
      <c r="D66" s="72">
        <f t="shared" si="9"/>
        <v>55.967150345385221</v>
      </c>
      <c r="E66" s="72">
        <f t="shared" si="9"/>
        <v>55.516502540546284</v>
      </c>
      <c r="F66" s="72">
        <f t="shared" si="9"/>
        <v>50.805345397013937</v>
      </c>
      <c r="G66" s="72">
        <f t="shared" si="9"/>
        <v>50.603059194397318</v>
      </c>
      <c r="H66" s="72">
        <f t="shared" si="9"/>
        <v>47.143327985504335</v>
      </c>
      <c r="I66" s="72">
        <f t="shared" si="9"/>
        <v>44.426488492523454</v>
      </c>
      <c r="J66" s="72">
        <f t="shared" si="9"/>
        <v>44.578876953227379</v>
      </c>
      <c r="K66" s="72">
        <f t="shared" si="9"/>
        <v>44.937496181445077</v>
      </c>
      <c r="L66" s="72">
        <f t="shared" si="9"/>
        <v>44.283245404658885</v>
      </c>
      <c r="M66" s="72">
        <f t="shared" si="9"/>
        <v>42.247641682931203</v>
      </c>
      <c r="N66" s="72">
        <f t="shared" si="9"/>
        <v>41.199156818235217</v>
      </c>
      <c r="O66" s="72">
        <f t="shared" si="9"/>
        <v>43.720595407167835</v>
      </c>
      <c r="P66" s="72">
        <f t="shared" si="9"/>
        <v>40.619828340206944</v>
      </c>
      <c r="Q66" s="72">
        <f t="shared" si="9"/>
        <v>38.763389815717218</v>
      </c>
      <c r="R66" s="72">
        <f t="shared" si="9"/>
        <v>39.727111000600601</v>
      </c>
      <c r="S66" s="72">
        <f t="shared" si="9"/>
        <v>40.276296791099227</v>
      </c>
      <c r="T66" s="72">
        <f t="shared" si="9"/>
        <v>38.732019854159908</v>
      </c>
      <c r="U66" s="72">
        <f t="shared" si="9"/>
        <v>33.461462876373815</v>
      </c>
      <c r="V66" s="72">
        <f t="shared" si="9"/>
        <v>32.689166925007967</v>
      </c>
      <c r="W66" s="72">
        <f t="shared" si="9"/>
        <v>30.318931040697162</v>
      </c>
      <c r="X66" s="78">
        <f t="shared" si="8"/>
        <v>28.281309853758664</v>
      </c>
      <c r="Y66" s="78">
        <f t="shared" si="8"/>
        <v>34.538895475559215</v>
      </c>
      <c r="Z66" s="78">
        <f t="shared" si="8"/>
        <v>34.259056039764999</v>
      </c>
      <c r="AA66" s="78">
        <f t="shared" si="8"/>
        <v>31.935627447331179</v>
      </c>
      <c r="AB66" s="78">
        <f t="shared" si="8"/>
        <v>31.241305292620723</v>
      </c>
      <c r="AC66" s="78">
        <f t="shared" si="8"/>
        <v>41.752308889839526</v>
      </c>
    </row>
    <row r="67" spans="1:29" ht="12.75" customHeight="1" x14ac:dyDescent="0.15">
      <c r="A67" s="43"/>
      <c r="B67" s="50" t="s">
        <v>7</v>
      </c>
      <c r="C67" s="72">
        <f t="shared" si="5"/>
        <v>100</v>
      </c>
      <c r="D67" s="72">
        <f t="shared" si="9"/>
        <v>100</v>
      </c>
      <c r="E67" s="72">
        <f t="shared" si="9"/>
        <v>100</v>
      </c>
      <c r="F67" s="72">
        <f t="shared" si="9"/>
        <v>100</v>
      </c>
      <c r="G67" s="72">
        <f t="shared" si="9"/>
        <v>100</v>
      </c>
      <c r="H67" s="72">
        <f t="shared" si="9"/>
        <v>100</v>
      </c>
      <c r="I67" s="72">
        <f t="shared" si="9"/>
        <v>100</v>
      </c>
      <c r="J67" s="72">
        <f t="shared" si="9"/>
        <v>100</v>
      </c>
      <c r="K67" s="72">
        <f t="shared" si="9"/>
        <v>100</v>
      </c>
      <c r="L67" s="72">
        <f t="shared" si="9"/>
        <v>100</v>
      </c>
      <c r="M67" s="72">
        <f t="shared" si="9"/>
        <v>100</v>
      </c>
      <c r="N67" s="72">
        <f t="shared" si="9"/>
        <v>100</v>
      </c>
      <c r="O67" s="72">
        <f t="shared" si="9"/>
        <v>100</v>
      </c>
      <c r="P67" s="72">
        <f t="shared" si="9"/>
        <v>100</v>
      </c>
      <c r="Q67" s="72">
        <f t="shared" si="9"/>
        <v>100</v>
      </c>
      <c r="R67" s="72">
        <f t="shared" si="9"/>
        <v>100</v>
      </c>
      <c r="S67" s="72">
        <f t="shared" si="9"/>
        <v>100</v>
      </c>
      <c r="T67" s="72">
        <f t="shared" si="9"/>
        <v>100</v>
      </c>
      <c r="U67" s="72">
        <f t="shared" si="9"/>
        <v>100</v>
      </c>
      <c r="V67" s="72">
        <f t="shared" si="9"/>
        <v>100</v>
      </c>
      <c r="W67" s="72">
        <f t="shared" si="9"/>
        <v>100</v>
      </c>
      <c r="X67" s="78">
        <f t="shared" si="8"/>
        <v>100</v>
      </c>
      <c r="Y67" s="78">
        <f t="shared" si="8"/>
        <v>100</v>
      </c>
      <c r="Z67" s="78">
        <f t="shared" si="8"/>
        <v>100</v>
      </c>
      <c r="AA67" s="78">
        <f t="shared" si="8"/>
        <v>100</v>
      </c>
      <c r="AB67" s="78">
        <f t="shared" si="8"/>
        <v>100</v>
      </c>
      <c r="AC67" s="78">
        <f t="shared" si="8"/>
        <v>100</v>
      </c>
    </row>
    <row r="68" spans="1:29" ht="12.75" customHeight="1" x14ac:dyDescent="0.15">
      <c r="A68" s="43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68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30" customFormat="1" x14ac:dyDescent="0.15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4" t="s">
        <v>1054</v>
      </c>
      <c r="C71" s="13" t="s">
        <v>10</v>
      </c>
      <c r="D71" s="13">
        <f>IF(C9=0,"--",((D9/C9)*100-100))</f>
        <v>38.180905935590857</v>
      </c>
      <c r="E71" s="72">
        <f t="shared" ref="E71:W82" si="10">IF(D9=0,"--",((E9/D9)*100-100))</f>
        <v>46.046124574277911</v>
      </c>
      <c r="F71" s="72">
        <f t="shared" si="10"/>
        <v>23.181236976530897</v>
      </c>
      <c r="G71" s="72">
        <f t="shared" si="10"/>
        <v>17.701192248809264</v>
      </c>
      <c r="H71" s="72">
        <f t="shared" si="10"/>
        <v>14.60774440682772</v>
      </c>
      <c r="I71" s="72">
        <f t="shared" si="10"/>
        <v>-13.209398073909284</v>
      </c>
      <c r="J71" s="72">
        <f t="shared" si="10"/>
        <v>6.1137212353713295</v>
      </c>
      <c r="K71" s="72">
        <f t="shared" si="10"/>
        <v>0.4018002093919506</v>
      </c>
      <c r="L71" s="72">
        <f t="shared" si="10"/>
        <v>-2.666925238418159</v>
      </c>
      <c r="M71" s="72">
        <f t="shared" si="10"/>
        <v>10.968628419725121</v>
      </c>
      <c r="N71" s="72">
        <f t="shared" si="10"/>
        <v>-3.7044639398285852</v>
      </c>
      <c r="O71" s="72">
        <f t="shared" si="10"/>
        <v>-16.850315067425271</v>
      </c>
      <c r="P71" s="72">
        <f t="shared" si="10"/>
        <v>6.8473810745887818</v>
      </c>
      <c r="Q71" s="72">
        <f t="shared" si="10"/>
        <v>-12.202610816587395</v>
      </c>
      <c r="R71" s="72">
        <f t="shared" si="10"/>
        <v>2.5296179026667005</v>
      </c>
      <c r="S71" s="72">
        <f t="shared" si="10"/>
        <v>8.2510009742441213</v>
      </c>
      <c r="T71" s="72">
        <f t="shared" si="10"/>
        <v>0.22776333640601365</v>
      </c>
      <c r="U71" s="72">
        <f t="shared" si="10"/>
        <v>-0.95332885157378655</v>
      </c>
      <c r="V71" s="72">
        <f t="shared" si="10"/>
        <v>0.44064278880424013</v>
      </c>
      <c r="W71" s="72">
        <f t="shared" si="10"/>
        <v>-2.552607638624508</v>
      </c>
      <c r="X71" s="78">
        <f t="shared" ref="X71:AB71" si="11">IF(W9=0,"--",((X9/W9)*100-100))</f>
        <v>-8.9065605717305232</v>
      </c>
      <c r="Y71" s="78">
        <f t="shared" si="11"/>
        <v>-6.5766971516581094</v>
      </c>
      <c r="Z71" s="78">
        <f t="shared" si="11"/>
        <v>-1.5771779437324369</v>
      </c>
      <c r="AA71" s="78">
        <f t="shared" si="11"/>
        <v>-3.2258888651925304</v>
      </c>
      <c r="AB71" s="78">
        <f t="shared" si="11"/>
        <v>-41.520777365604275</v>
      </c>
      <c r="AC71" s="13">
        <f>IFERROR(((POWER(AB9/C9,1/26)-1)*100),"--")</f>
        <v>0.97199096775413274</v>
      </c>
    </row>
    <row r="72" spans="1:29" ht="12.75" customHeight="1" x14ac:dyDescent="0.15">
      <c r="A72" s="43">
        <v>2</v>
      </c>
      <c r="B72" s="74" t="s">
        <v>1053</v>
      </c>
      <c r="C72" s="13" t="s">
        <v>10</v>
      </c>
      <c r="D72" s="72">
        <f t="shared" ref="D72:S98" si="12">IF(C10=0,"--",((D10/C10)*100-100))</f>
        <v>52.823877852834897</v>
      </c>
      <c r="E72" s="72">
        <f t="shared" si="12"/>
        <v>46.888779296735692</v>
      </c>
      <c r="F72" s="72">
        <f t="shared" si="12"/>
        <v>35.555293929886318</v>
      </c>
      <c r="G72" s="72">
        <f t="shared" si="12"/>
        <v>18.112561687767553</v>
      </c>
      <c r="H72" s="72">
        <f t="shared" si="12"/>
        <v>11.695654222959178</v>
      </c>
      <c r="I72" s="72">
        <f t="shared" si="12"/>
        <v>1.1504159671007699</v>
      </c>
      <c r="J72" s="72">
        <f t="shared" si="12"/>
        <v>-6.6770766859472843</v>
      </c>
      <c r="K72" s="72">
        <f t="shared" si="12"/>
        <v>-11.488903549826006</v>
      </c>
      <c r="L72" s="72">
        <f t="shared" si="12"/>
        <v>-6.4808321881525046</v>
      </c>
      <c r="M72" s="72">
        <f t="shared" si="12"/>
        <v>-8.221325503885609</v>
      </c>
      <c r="N72" s="72">
        <f t="shared" si="12"/>
        <v>1.9956655604323856</v>
      </c>
      <c r="O72" s="72">
        <f t="shared" si="12"/>
        <v>-13.885550473001089</v>
      </c>
      <c r="P72" s="72">
        <f t="shared" si="12"/>
        <v>9.1018322556928979</v>
      </c>
      <c r="Q72" s="72">
        <f t="shared" si="12"/>
        <v>-4.1119675177963728</v>
      </c>
      <c r="R72" s="72">
        <f t="shared" si="12"/>
        <v>6.3817247737585632</v>
      </c>
      <c r="S72" s="72">
        <f t="shared" si="12"/>
        <v>-13.226335345558155</v>
      </c>
      <c r="T72" s="72">
        <f t="shared" si="10"/>
        <v>-5.464950570180406</v>
      </c>
      <c r="U72" s="72">
        <f t="shared" si="10"/>
        <v>2.6074897736164644</v>
      </c>
      <c r="V72" s="72">
        <f t="shared" si="10"/>
        <v>-2.0841331609892393</v>
      </c>
      <c r="W72" s="78">
        <f t="shared" ref="W72:W98" si="13">IF(V10=0,"--",((W10/V10)*100-100))</f>
        <v>-3.5290757098616439</v>
      </c>
      <c r="X72" s="78">
        <f t="shared" ref="X72:X98" si="14">IF(W10=0,"--",((X10/W10)*100-100))</f>
        <v>-0.22822849475984697</v>
      </c>
      <c r="Y72" s="78">
        <f t="shared" ref="Y72:Y98" si="15">IF(X10=0,"--",((Y10/X10)*100-100))</f>
        <v>3.4696629966410626</v>
      </c>
      <c r="Z72" s="78">
        <f t="shared" ref="Z72:Z98" si="16">IF(Y10=0,"--",((Z10/Y10)*100-100))</f>
        <v>8.5770988085735951</v>
      </c>
      <c r="AA72" s="78">
        <f t="shared" ref="AA72:AA98" si="17">IF(Z10=0,"--",((AA10/Z10)*100-100))</f>
        <v>0.7635678844077205</v>
      </c>
      <c r="AB72" s="78">
        <f t="shared" ref="AB72:AB98" si="18">IF(AA10=0,"--",((AB10/AA10)*100-100))</f>
        <v>-14.405706856848383</v>
      </c>
      <c r="AC72" s="78">
        <f t="shared" ref="AC72:AC98" si="19">IFERROR(((POWER(AB10/C10,1/26)-1)*100),"--")</f>
        <v>3.0118122770183442</v>
      </c>
    </row>
    <row r="73" spans="1:29" ht="12.75" customHeight="1" x14ac:dyDescent="0.15">
      <c r="A73" s="43">
        <v>3</v>
      </c>
      <c r="B73" s="74" t="s">
        <v>1066</v>
      </c>
      <c r="C73" s="13" t="s">
        <v>10</v>
      </c>
      <c r="D73" s="72">
        <f t="shared" si="12"/>
        <v>29.745711864762569</v>
      </c>
      <c r="E73" s="72">
        <f t="shared" si="10"/>
        <v>78.959809385256648</v>
      </c>
      <c r="F73" s="72">
        <f t="shared" si="10"/>
        <v>40.21602788723709</v>
      </c>
      <c r="G73" s="72">
        <f t="shared" si="10"/>
        <v>-18.195595033899153</v>
      </c>
      <c r="H73" s="72">
        <f t="shared" si="10"/>
        <v>77.737157464957562</v>
      </c>
      <c r="I73" s="72">
        <f t="shared" si="10"/>
        <v>-3.4816060128107864</v>
      </c>
      <c r="J73" s="72">
        <f t="shared" si="10"/>
        <v>5.528319080893155</v>
      </c>
      <c r="K73" s="72">
        <f t="shared" si="10"/>
        <v>5.4523167532395433</v>
      </c>
      <c r="L73" s="72">
        <f t="shared" si="10"/>
        <v>7.2450962927192819</v>
      </c>
      <c r="M73" s="72">
        <f t="shared" si="10"/>
        <v>-6.2365629611460207</v>
      </c>
      <c r="N73" s="72">
        <f t="shared" si="10"/>
        <v>11.929500678112092</v>
      </c>
      <c r="O73" s="72">
        <f t="shared" si="10"/>
        <v>-0.295523614898201</v>
      </c>
      <c r="P73" s="72">
        <f t="shared" si="10"/>
        <v>-6.8388542397581347</v>
      </c>
      <c r="Q73" s="72">
        <f t="shared" si="10"/>
        <v>-2.5295866253236738</v>
      </c>
      <c r="R73" s="72">
        <f t="shared" si="10"/>
        <v>0.59405271797943726</v>
      </c>
      <c r="S73" s="72">
        <f t="shared" si="10"/>
        <v>10.438882904074376</v>
      </c>
      <c r="T73" s="72">
        <f t="shared" si="10"/>
        <v>-1.4743767724072683</v>
      </c>
      <c r="U73" s="72">
        <f t="shared" si="10"/>
        <v>24.583359945485881</v>
      </c>
      <c r="V73" s="72">
        <f t="shared" si="10"/>
        <v>10.252382821145005</v>
      </c>
      <c r="W73" s="78">
        <f t="shared" si="13"/>
        <v>-2.487774703581394</v>
      </c>
      <c r="X73" s="78">
        <f t="shared" si="14"/>
        <v>-0.69251781335964324</v>
      </c>
      <c r="Y73" s="78">
        <f t="shared" si="15"/>
        <v>5.4479318306407407</v>
      </c>
      <c r="Z73" s="78">
        <f t="shared" si="16"/>
        <v>-2.8988232768563336</v>
      </c>
      <c r="AA73" s="78">
        <f t="shared" si="17"/>
        <v>0.99729257070563904</v>
      </c>
      <c r="AB73" s="78">
        <f t="shared" si="18"/>
        <v>51.683605286140278</v>
      </c>
      <c r="AC73" s="78">
        <f t="shared" si="19"/>
        <v>9.9692967952539782</v>
      </c>
    </row>
    <row r="74" spans="1:29" ht="12.75" customHeight="1" x14ac:dyDescent="0.15">
      <c r="A74" s="43">
        <v>4</v>
      </c>
      <c r="B74" s="74">
        <v>961900</v>
      </c>
      <c r="C74" s="13" t="s">
        <v>10</v>
      </c>
      <c r="D74" s="72" t="str">
        <f t="shared" si="12"/>
        <v>--</v>
      </c>
      <c r="E74" s="72" t="str">
        <f t="shared" si="10"/>
        <v>--</v>
      </c>
      <c r="F74" s="72" t="str">
        <f t="shared" si="10"/>
        <v>--</v>
      </c>
      <c r="G74" s="72" t="str">
        <f t="shared" si="10"/>
        <v>--</v>
      </c>
      <c r="H74" s="72" t="str">
        <f t="shared" si="10"/>
        <v>--</v>
      </c>
      <c r="I74" s="72" t="str">
        <f t="shared" si="10"/>
        <v>--</v>
      </c>
      <c r="J74" s="72" t="str">
        <f t="shared" si="10"/>
        <v>--</v>
      </c>
      <c r="K74" s="72" t="str">
        <f t="shared" si="10"/>
        <v>--</v>
      </c>
      <c r="L74" s="72" t="str">
        <f t="shared" si="10"/>
        <v>--</v>
      </c>
      <c r="M74" s="72" t="str">
        <f t="shared" si="10"/>
        <v>--</v>
      </c>
      <c r="N74" s="72" t="str">
        <f t="shared" si="10"/>
        <v>--</v>
      </c>
      <c r="O74" s="72" t="str">
        <f t="shared" si="10"/>
        <v>--</v>
      </c>
      <c r="P74" s="72" t="str">
        <f t="shared" si="10"/>
        <v>--</v>
      </c>
      <c r="Q74" s="72" t="str">
        <f t="shared" si="10"/>
        <v>--</v>
      </c>
      <c r="R74" s="72" t="str">
        <f t="shared" si="10"/>
        <v>--</v>
      </c>
      <c r="S74" s="72" t="str">
        <f t="shared" si="10"/>
        <v>--</v>
      </c>
      <c r="T74" s="72" t="str">
        <f t="shared" si="10"/>
        <v>--</v>
      </c>
      <c r="U74" s="72">
        <f t="shared" si="10"/>
        <v>146.52382859141619</v>
      </c>
      <c r="V74" s="72">
        <f t="shared" si="10"/>
        <v>-8.1656924340540229</v>
      </c>
      <c r="W74" s="78">
        <f t="shared" si="13"/>
        <v>14.566986733636099</v>
      </c>
      <c r="X74" s="78">
        <f t="shared" si="14"/>
        <v>0.44797015483656821</v>
      </c>
      <c r="Y74" s="78">
        <f t="shared" si="15"/>
        <v>2.8446124989969945</v>
      </c>
      <c r="Z74" s="78">
        <f t="shared" si="16"/>
        <v>-1.6926522828113661</v>
      </c>
      <c r="AA74" s="78">
        <f t="shared" si="17"/>
        <v>-9.4938572032091315</v>
      </c>
      <c r="AB74" s="78">
        <f t="shared" si="18"/>
        <v>-11.520253999636537</v>
      </c>
      <c r="AC74" s="78">
        <f>IFERROR(((POWER(AB12/T12,1/9)-1)*100),"--")</f>
        <v>8.6468419493679782</v>
      </c>
    </row>
    <row r="75" spans="1:29" ht="12.75" customHeight="1" x14ac:dyDescent="0.15">
      <c r="A75" s="43">
        <v>5</v>
      </c>
      <c r="B75" s="74" t="s">
        <v>1065</v>
      </c>
      <c r="C75" s="13" t="s">
        <v>10</v>
      </c>
      <c r="D75" s="72">
        <f t="shared" si="12"/>
        <v>-16.417846147281992</v>
      </c>
      <c r="E75" s="72">
        <f t="shared" si="10"/>
        <v>-15.401091635748713</v>
      </c>
      <c r="F75" s="72">
        <f t="shared" si="10"/>
        <v>-44.000486831172836</v>
      </c>
      <c r="G75" s="72">
        <f t="shared" si="10"/>
        <v>84.699798694982746</v>
      </c>
      <c r="H75" s="72">
        <f t="shared" si="10"/>
        <v>107.3751952502453</v>
      </c>
      <c r="I75" s="72">
        <f t="shared" si="10"/>
        <v>100.75738348005552</v>
      </c>
      <c r="J75" s="72">
        <f t="shared" si="10"/>
        <v>66.41541984551597</v>
      </c>
      <c r="K75" s="72">
        <f t="shared" si="10"/>
        <v>4.7814648972384788</v>
      </c>
      <c r="L75" s="72">
        <f t="shared" si="10"/>
        <v>-15.733337463328652</v>
      </c>
      <c r="M75" s="72">
        <f t="shared" si="10"/>
        <v>27.124916026572052</v>
      </c>
      <c r="N75" s="72">
        <f t="shared" si="10"/>
        <v>18.035912088406718</v>
      </c>
      <c r="O75" s="72">
        <f t="shared" si="10"/>
        <v>5.8834376770978878</v>
      </c>
      <c r="P75" s="72">
        <f t="shared" si="10"/>
        <v>-7.8652419248484478</v>
      </c>
      <c r="Q75" s="72">
        <f t="shared" si="10"/>
        <v>49.25773636580027</v>
      </c>
      <c r="R75" s="72">
        <f t="shared" si="10"/>
        <v>27.513192311080843</v>
      </c>
      <c r="S75" s="72">
        <f t="shared" si="10"/>
        <v>10.666359910313389</v>
      </c>
      <c r="T75" s="72">
        <f t="shared" si="10"/>
        <v>-11.708413661108636</v>
      </c>
      <c r="U75" s="72">
        <f t="shared" si="10"/>
        <v>52.870525619495623</v>
      </c>
      <c r="V75" s="72">
        <f t="shared" si="10"/>
        <v>5.1915266147011039</v>
      </c>
      <c r="W75" s="78">
        <f t="shared" si="13"/>
        <v>31.493429919680835</v>
      </c>
      <c r="X75" s="78">
        <f t="shared" si="14"/>
        <v>15.630801524372757</v>
      </c>
      <c r="Y75" s="78">
        <f t="shared" si="15"/>
        <v>20.108625142556264</v>
      </c>
      <c r="Z75" s="78">
        <f t="shared" si="16"/>
        <v>11.617144961780923</v>
      </c>
      <c r="AA75" s="78">
        <f t="shared" si="17"/>
        <v>-0.22482846963984571</v>
      </c>
      <c r="AB75" s="78">
        <f t="shared" si="18"/>
        <v>-5.0229839438418793</v>
      </c>
      <c r="AC75" s="78">
        <f t="shared" si="19"/>
        <v>14.996932502155191</v>
      </c>
    </row>
    <row r="76" spans="1:29" ht="12.75" customHeight="1" x14ac:dyDescent="0.15">
      <c r="A76" s="43">
        <v>6</v>
      </c>
      <c r="B76" s="74" t="s">
        <v>1051</v>
      </c>
      <c r="C76" s="13" t="s">
        <v>10</v>
      </c>
      <c r="D76" s="72">
        <f t="shared" si="12"/>
        <v>128.44467916176745</v>
      </c>
      <c r="E76" s="72">
        <f t="shared" si="10"/>
        <v>9.6667235069317599</v>
      </c>
      <c r="F76" s="72">
        <f t="shared" si="10"/>
        <v>-13.807399109917583</v>
      </c>
      <c r="G76" s="72">
        <f t="shared" si="10"/>
        <v>19.291018098080045</v>
      </c>
      <c r="H76" s="72">
        <f t="shared" si="10"/>
        <v>10.75754500369024</v>
      </c>
      <c r="I76" s="72">
        <f t="shared" si="10"/>
        <v>-12.495591731284577</v>
      </c>
      <c r="J76" s="72">
        <f t="shared" si="10"/>
        <v>-13.397337285606142</v>
      </c>
      <c r="K76" s="72">
        <f t="shared" si="10"/>
        <v>4.1776070932955918</v>
      </c>
      <c r="L76" s="72">
        <f t="shared" si="10"/>
        <v>-5.0541951271032275</v>
      </c>
      <c r="M76" s="72">
        <f t="shared" si="10"/>
        <v>4.6789024477356946</v>
      </c>
      <c r="N76" s="72">
        <f t="shared" si="10"/>
        <v>15.335428534064576</v>
      </c>
      <c r="O76" s="72">
        <f t="shared" si="10"/>
        <v>-22.120559361664021</v>
      </c>
      <c r="P76" s="72">
        <f t="shared" si="10"/>
        <v>-1.9761159474270755</v>
      </c>
      <c r="Q76" s="72">
        <f t="shared" si="10"/>
        <v>24.705494917456832</v>
      </c>
      <c r="R76" s="72">
        <f t="shared" si="10"/>
        <v>46.559550436605036</v>
      </c>
      <c r="S76" s="72">
        <f t="shared" si="10"/>
        <v>33.867777258548614</v>
      </c>
      <c r="T76" s="72">
        <f t="shared" si="10"/>
        <v>-2.968860414988427</v>
      </c>
      <c r="U76" s="72">
        <f t="shared" si="10"/>
        <v>9.2648695547698452</v>
      </c>
      <c r="V76" s="72">
        <f t="shared" si="10"/>
        <v>16.428242876883019</v>
      </c>
      <c r="W76" s="78">
        <f t="shared" si="13"/>
        <v>9.945571588654218</v>
      </c>
      <c r="X76" s="78">
        <f t="shared" si="14"/>
        <v>0.59415096751797591</v>
      </c>
      <c r="Y76" s="78">
        <f t="shared" si="15"/>
        <v>-9.553713037464675</v>
      </c>
      <c r="Z76" s="78">
        <f t="shared" si="16"/>
        <v>1.3589355709903401</v>
      </c>
      <c r="AA76" s="78">
        <f t="shared" si="17"/>
        <v>-10.816242929579246</v>
      </c>
      <c r="AB76" s="78">
        <f t="shared" si="18"/>
        <v>-18.180332105104185</v>
      </c>
      <c r="AC76" s="78">
        <f t="shared" si="19"/>
        <v>5.8678596054391408</v>
      </c>
    </row>
    <row r="77" spans="1:29" ht="12.75" customHeight="1" x14ac:dyDescent="0.15">
      <c r="A77" s="43">
        <v>7</v>
      </c>
      <c r="B77" s="74" t="s">
        <v>1032</v>
      </c>
      <c r="C77" s="13" t="s">
        <v>10</v>
      </c>
      <c r="D77" s="72">
        <f t="shared" si="12"/>
        <v>2.5906398124519114</v>
      </c>
      <c r="E77" s="72">
        <f t="shared" si="10"/>
        <v>347.05361353337827</v>
      </c>
      <c r="F77" s="72">
        <f t="shared" si="10"/>
        <v>-66.384665010499248</v>
      </c>
      <c r="G77" s="72">
        <f t="shared" si="10"/>
        <v>41.116334892590487</v>
      </c>
      <c r="H77" s="72">
        <f t="shared" si="10"/>
        <v>29.132100308402045</v>
      </c>
      <c r="I77" s="72">
        <f t="shared" si="10"/>
        <v>-0.48239410104331171</v>
      </c>
      <c r="J77" s="72">
        <f t="shared" si="10"/>
        <v>20.940436235088143</v>
      </c>
      <c r="K77" s="72">
        <f t="shared" si="10"/>
        <v>-5.9758646784447649</v>
      </c>
      <c r="L77" s="72">
        <f t="shared" si="10"/>
        <v>-1.5649979634902849</v>
      </c>
      <c r="M77" s="72">
        <f t="shared" si="10"/>
        <v>23.337918089263084</v>
      </c>
      <c r="N77" s="72">
        <f t="shared" si="10"/>
        <v>7.0724573796197632</v>
      </c>
      <c r="O77" s="72">
        <f t="shared" si="10"/>
        <v>5.7157671818421676</v>
      </c>
      <c r="P77" s="72">
        <f t="shared" si="10"/>
        <v>-2.8045714801734078</v>
      </c>
      <c r="Q77" s="72">
        <f t="shared" si="10"/>
        <v>-5.7686154249453949</v>
      </c>
      <c r="R77" s="72">
        <f t="shared" si="10"/>
        <v>37.365427033471832</v>
      </c>
      <c r="S77" s="72">
        <f t="shared" si="10"/>
        <v>25.728838797746633</v>
      </c>
      <c r="T77" s="72">
        <f t="shared" si="10"/>
        <v>18.492124826766968</v>
      </c>
      <c r="U77" s="72">
        <f t="shared" si="10"/>
        <v>11.038889554550394</v>
      </c>
      <c r="V77" s="72">
        <f t="shared" si="10"/>
        <v>4.509441128717711</v>
      </c>
      <c r="W77" s="78">
        <f t="shared" si="13"/>
        <v>-6.0888769188293708</v>
      </c>
      <c r="X77" s="78">
        <f t="shared" si="14"/>
        <v>3.6390783081262441</v>
      </c>
      <c r="Y77" s="78">
        <f t="shared" si="15"/>
        <v>-9.230516741772135</v>
      </c>
      <c r="Z77" s="78">
        <f t="shared" si="16"/>
        <v>8.5444782331336881</v>
      </c>
      <c r="AA77" s="78">
        <f t="shared" si="17"/>
        <v>-11.003128376455294</v>
      </c>
      <c r="AB77" s="78">
        <f t="shared" si="18"/>
        <v>-8.200302259882136</v>
      </c>
      <c r="AC77" s="78">
        <f t="shared" si="19"/>
        <v>8.0272739891079858</v>
      </c>
    </row>
    <row r="78" spans="1:29" ht="12.75" customHeight="1" x14ac:dyDescent="0.15">
      <c r="A78" s="43">
        <v>8</v>
      </c>
      <c r="B78" s="74" t="s">
        <v>1052</v>
      </c>
      <c r="C78" s="13" t="s">
        <v>10</v>
      </c>
      <c r="D78" s="72">
        <f t="shared" si="12"/>
        <v>56.136033156502577</v>
      </c>
      <c r="E78" s="72">
        <f t="shared" si="10"/>
        <v>51.798099528139602</v>
      </c>
      <c r="F78" s="72">
        <f t="shared" si="10"/>
        <v>35.329728774376491</v>
      </c>
      <c r="G78" s="72">
        <f t="shared" si="10"/>
        <v>20.053526427954111</v>
      </c>
      <c r="H78" s="72">
        <f t="shared" si="10"/>
        <v>24.961539071040775</v>
      </c>
      <c r="I78" s="72">
        <f t="shared" si="10"/>
        <v>-7.1777253280856854</v>
      </c>
      <c r="J78" s="72">
        <f t="shared" si="10"/>
        <v>-3.1565297382061601</v>
      </c>
      <c r="K78" s="72">
        <f t="shared" si="10"/>
        <v>-16.861257467191606</v>
      </c>
      <c r="L78" s="72">
        <f t="shared" si="10"/>
        <v>22.887753300052921</v>
      </c>
      <c r="M78" s="72">
        <f t="shared" si="10"/>
        <v>-0.62298330095725873</v>
      </c>
      <c r="N78" s="72">
        <f t="shared" si="10"/>
        <v>-34.609055027425356</v>
      </c>
      <c r="O78" s="72">
        <f t="shared" si="10"/>
        <v>-31.839534431843546</v>
      </c>
      <c r="P78" s="72">
        <f t="shared" si="10"/>
        <v>-16.973716956935732</v>
      </c>
      <c r="Q78" s="72">
        <f t="shared" si="10"/>
        <v>-13.456436464189409</v>
      </c>
      <c r="R78" s="72">
        <f t="shared" si="10"/>
        <v>-6.2288496355330238</v>
      </c>
      <c r="S78" s="72">
        <f t="shared" si="10"/>
        <v>-11.769528697925409</v>
      </c>
      <c r="T78" s="72">
        <f t="shared" si="10"/>
        <v>-27.004860829115117</v>
      </c>
      <c r="U78" s="72">
        <f t="shared" si="10"/>
        <v>-0.8703156325518222</v>
      </c>
      <c r="V78" s="72">
        <f t="shared" si="10"/>
        <v>-9.4873597694205785</v>
      </c>
      <c r="W78" s="78">
        <f t="shared" si="13"/>
        <v>-13.695789319045247</v>
      </c>
      <c r="X78" s="78">
        <f t="shared" si="14"/>
        <v>-0.97776640771553502</v>
      </c>
      <c r="Y78" s="78">
        <f t="shared" si="15"/>
        <v>1.6055276018442726</v>
      </c>
      <c r="Z78" s="78">
        <f t="shared" si="16"/>
        <v>-2.310392398101456</v>
      </c>
      <c r="AA78" s="78">
        <f t="shared" si="17"/>
        <v>-20.187300724389416</v>
      </c>
      <c r="AB78" s="78">
        <f t="shared" si="18"/>
        <v>-25.36643803430006</v>
      </c>
      <c r="AC78" s="78">
        <f t="shared" si="19"/>
        <v>-3.6037264708520977</v>
      </c>
    </row>
    <row r="79" spans="1:29" ht="12.75" customHeight="1" x14ac:dyDescent="0.15">
      <c r="A79" s="43">
        <v>9</v>
      </c>
      <c r="B79" s="74" t="s">
        <v>1048</v>
      </c>
      <c r="C79" s="13" t="s">
        <v>10</v>
      </c>
      <c r="D79" s="72">
        <f t="shared" si="12"/>
        <v>16.957160167427162</v>
      </c>
      <c r="E79" s="72">
        <f t="shared" si="10"/>
        <v>18.384535202006163</v>
      </c>
      <c r="F79" s="72">
        <f t="shared" si="10"/>
        <v>-0.34473760440769752</v>
      </c>
      <c r="G79" s="72">
        <f t="shared" si="10"/>
        <v>0.2523455631160374</v>
      </c>
      <c r="H79" s="72">
        <f t="shared" si="10"/>
        <v>6.3532735349691905</v>
      </c>
      <c r="I79" s="72">
        <f t="shared" si="10"/>
        <v>34.768243045176746</v>
      </c>
      <c r="J79" s="72">
        <f t="shared" si="10"/>
        <v>-11.683690146698694</v>
      </c>
      <c r="K79" s="72">
        <f t="shared" si="10"/>
        <v>-12.636305046610516</v>
      </c>
      <c r="L79" s="72">
        <f t="shared" si="10"/>
        <v>-12.705688621629548</v>
      </c>
      <c r="M79" s="72">
        <f t="shared" si="10"/>
        <v>2.503550669261827</v>
      </c>
      <c r="N79" s="72">
        <f t="shared" si="10"/>
        <v>23.039100981149716</v>
      </c>
      <c r="O79" s="72">
        <f t="shared" si="10"/>
        <v>-27.107981511514154</v>
      </c>
      <c r="P79" s="72">
        <f t="shared" si="10"/>
        <v>-12.877787159122718</v>
      </c>
      <c r="Q79" s="72">
        <f t="shared" si="10"/>
        <v>-49.009385673535611</v>
      </c>
      <c r="R79" s="72">
        <f t="shared" si="10"/>
        <v>7.4187805334309047</v>
      </c>
      <c r="S79" s="72">
        <f t="shared" si="10"/>
        <v>19.173885067769532</v>
      </c>
      <c r="T79" s="72">
        <f t="shared" si="10"/>
        <v>-17.142515415648447</v>
      </c>
      <c r="U79" s="72">
        <f t="shared" si="10"/>
        <v>34.476100619577863</v>
      </c>
      <c r="V79" s="72">
        <f t="shared" si="10"/>
        <v>5.074585876059885</v>
      </c>
      <c r="W79" s="78">
        <f t="shared" si="13"/>
        <v>12.386696453545625</v>
      </c>
      <c r="X79" s="78">
        <f t="shared" si="14"/>
        <v>3.4039201190430219</v>
      </c>
      <c r="Y79" s="78">
        <f t="shared" si="15"/>
        <v>-9.7719301745737681</v>
      </c>
      <c r="Z79" s="78">
        <f t="shared" si="16"/>
        <v>16.837780580605965</v>
      </c>
      <c r="AA79" s="78">
        <f t="shared" si="17"/>
        <v>-1.1498452674221653</v>
      </c>
      <c r="AB79" s="78">
        <f t="shared" si="18"/>
        <v>-18.59283622684022</v>
      </c>
      <c r="AC79" s="78">
        <f t="shared" si="19"/>
        <v>-0.82685062234517659</v>
      </c>
    </row>
    <row r="80" spans="1:29" ht="12.75" customHeight="1" x14ac:dyDescent="0.15">
      <c r="A80" s="43">
        <v>10</v>
      </c>
      <c r="B80" s="74" t="s">
        <v>1050</v>
      </c>
      <c r="C80" s="13" t="s">
        <v>10</v>
      </c>
      <c r="D80" s="72">
        <f t="shared" si="12"/>
        <v>78.40564254234576</v>
      </c>
      <c r="E80" s="72">
        <f t="shared" si="10"/>
        <v>51.570367117817966</v>
      </c>
      <c r="F80" s="72">
        <f t="shared" si="10"/>
        <v>29.709082800586003</v>
      </c>
      <c r="G80" s="72">
        <f t="shared" si="10"/>
        <v>52.404841284018289</v>
      </c>
      <c r="H80" s="72">
        <f t="shared" si="10"/>
        <v>24.788837184111713</v>
      </c>
      <c r="I80" s="72">
        <f t="shared" si="10"/>
        <v>0.82350961883182094</v>
      </c>
      <c r="J80" s="72">
        <f t="shared" si="10"/>
        <v>8.162542429477071E-2</v>
      </c>
      <c r="K80" s="72">
        <f t="shared" si="10"/>
        <v>-1.2739607244630946</v>
      </c>
      <c r="L80" s="72">
        <f t="shared" si="10"/>
        <v>7.063104819202735</v>
      </c>
      <c r="M80" s="72">
        <f t="shared" si="10"/>
        <v>5.2289866794119888</v>
      </c>
      <c r="N80" s="72">
        <f t="shared" si="10"/>
        <v>-12.448687311596515</v>
      </c>
      <c r="O80" s="72">
        <f t="shared" si="10"/>
        <v>-6.468565168479671</v>
      </c>
      <c r="P80" s="72">
        <f t="shared" si="10"/>
        <v>-15.021621444782568</v>
      </c>
      <c r="Q80" s="72">
        <f t="shared" si="10"/>
        <v>-24.225833155341178</v>
      </c>
      <c r="R80" s="72">
        <f t="shared" si="10"/>
        <v>13.010650026113836</v>
      </c>
      <c r="S80" s="72">
        <f t="shared" si="10"/>
        <v>-7.0057502615758978</v>
      </c>
      <c r="T80" s="72">
        <f t="shared" si="10"/>
        <v>-0.46963163057587565</v>
      </c>
      <c r="U80" s="72">
        <f t="shared" si="10"/>
        <v>6.1965854935845783</v>
      </c>
      <c r="V80" s="72">
        <f t="shared" si="10"/>
        <v>7.4768710864588002</v>
      </c>
      <c r="W80" s="78">
        <f t="shared" si="13"/>
        <v>1.7669200300717023</v>
      </c>
      <c r="X80" s="78">
        <f t="shared" si="14"/>
        <v>5.7838507540972586</v>
      </c>
      <c r="Y80" s="78">
        <f t="shared" si="15"/>
        <v>-10.179316033777084</v>
      </c>
      <c r="Z80" s="78">
        <f t="shared" si="16"/>
        <v>-2.4299359801432558</v>
      </c>
      <c r="AA80" s="78">
        <f t="shared" si="17"/>
        <v>-5.5617116718569832</v>
      </c>
      <c r="AB80" s="78">
        <f t="shared" si="18"/>
        <v>-10.746338542551698</v>
      </c>
      <c r="AC80" s="78">
        <f t="shared" si="19"/>
        <v>5.2128694033379386</v>
      </c>
    </row>
    <row r="81" spans="1:29" ht="12.75" customHeight="1" x14ac:dyDescent="0.15">
      <c r="A81" s="43">
        <v>11</v>
      </c>
      <c r="B81" s="74" t="s">
        <v>1064</v>
      </c>
      <c r="C81" s="13" t="s">
        <v>10</v>
      </c>
      <c r="D81" s="72">
        <f t="shared" si="12"/>
        <v>31.141477371651291</v>
      </c>
      <c r="E81" s="72">
        <f t="shared" si="10"/>
        <v>65.885634522283652</v>
      </c>
      <c r="F81" s="72">
        <f t="shared" si="10"/>
        <v>11.196520410909883</v>
      </c>
      <c r="G81" s="72">
        <f t="shared" si="10"/>
        <v>22.02799945200502</v>
      </c>
      <c r="H81" s="72">
        <f t="shared" si="10"/>
        <v>80.615823747560341</v>
      </c>
      <c r="I81" s="72">
        <f t="shared" si="10"/>
        <v>-11.69440801673052</v>
      </c>
      <c r="J81" s="72">
        <f t="shared" si="10"/>
        <v>3.5036633648986424</v>
      </c>
      <c r="K81" s="72">
        <f t="shared" si="10"/>
        <v>18.714083407889333</v>
      </c>
      <c r="L81" s="72">
        <f t="shared" si="10"/>
        <v>-5.2840044810763089</v>
      </c>
      <c r="M81" s="72">
        <f t="shared" si="10"/>
        <v>5.5498705259026764</v>
      </c>
      <c r="N81" s="72">
        <f t="shared" si="10"/>
        <v>5.1188709595228374</v>
      </c>
      <c r="O81" s="72">
        <f t="shared" si="10"/>
        <v>-1.9600042581716224</v>
      </c>
      <c r="P81" s="72">
        <f t="shared" si="10"/>
        <v>24.795759983223547</v>
      </c>
      <c r="Q81" s="72">
        <f t="shared" si="10"/>
        <v>-28.973237634411646</v>
      </c>
      <c r="R81" s="72">
        <f t="shared" si="10"/>
        <v>-0.26160920330863746</v>
      </c>
      <c r="S81" s="72">
        <f t="shared" si="10"/>
        <v>15.967318623151101</v>
      </c>
      <c r="T81" s="72">
        <f t="shared" si="10"/>
        <v>-10.408057347808239</v>
      </c>
      <c r="U81" s="72">
        <f t="shared" si="10"/>
        <v>-22.129357570997684</v>
      </c>
      <c r="V81" s="72">
        <f t="shared" si="10"/>
        <v>25.061705455175982</v>
      </c>
      <c r="W81" s="78">
        <f t="shared" si="13"/>
        <v>-5.7157597373781499</v>
      </c>
      <c r="X81" s="78">
        <f t="shared" si="14"/>
        <v>7.6000207306803418</v>
      </c>
      <c r="Y81" s="78">
        <f t="shared" si="15"/>
        <v>-13.286683326479249</v>
      </c>
      <c r="Z81" s="78">
        <f t="shared" si="16"/>
        <v>9.2960890663776468</v>
      </c>
      <c r="AA81" s="78">
        <f t="shared" si="17"/>
        <v>17.026197843888255</v>
      </c>
      <c r="AB81" s="78">
        <f t="shared" si="18"/>
        <v>-4.9563058744545856</v>
      </c>
      <c r="AC81" s="78">
        <f t="shared" si="19"/>
        <v>6.9244407578221034</v>
      </c>
    </row>
    <row r="82" spans="1:29" ht="12.75" customHeight="1" x14ac:dyDescent="0.15">
      <c r="A82" s="43">
        <v>12</v>
      </c>
      <c r="B82" s="74" t="s">
        <v>1046</v>
      </c>
      <c r="C82" s="13" t="s">
        <v>10</v>
      </c>
      <c r="D82" s="72">
        <f t="shared" si="12"/>
        <v>34.981019304247837</v>
      </c>
      <c r="E82" s="72">
        <f t="shared" si="10"/>
        <v>-10.282457554226269</v>
      </c>
      <c r="F82" s="72">
        <f t="shared" si="10"/>
        <v>46.496540865762427</v>
      </c>
      <c r="G82" s="72">
        <f t="shared" si="10"/>
        <v>17.162652357398997</v>
      </c>
      <c r="H82" s="72">
        <f t="shared" si="10"/>
        <v>26.157934807527397</v>
      </c>
      <c r="I82" s="72">
        <f t="shared" si="10"/>
        <v>-25.994423883887734</v>
      </c>
      <c r="J82" s="72">
        <f t="shared" si="10"/>
        <v>4.1240356823950322</v>
      </c>
      <c r="K82" s="72">
        <f t="shared" si="10"/>
        <v>-13.622857204625774</v>
      </c>
      <c r="L82" s="72">
        <f t="shared" si="10"/>
        <v>4.012867645600366</v>
      </c>
      <c r="M82" s="72">
        <f t="shared" si="10"/>
        <v>-17.908678263311245</v>
      </c>
      <c r="N82" s="72">
        <f t="shared" si="10"/>
        <v>-22.406022343125017</v>
      </c>
      <c r="O82" s="72">
        <f t="shared" si="10"/>
        <v>-32.869606159462279</v>
      </c>
      <c r="P82" s="72">
        <f t="shared" si="10"/>
        <v>16.843900439783994</v>
      </c>
      <c r="Q82" s="72">
        <f t="shared" si="10"/>
        <v>-36.045221184151025</v>
      </c>
      <c r="R82" s="72">
        <f t="shared" si="10"/>
        <v>42.979601829002348</v>
      </c>
      <c r="S82" s="72">
        <f t="shared" si="10"/>
        <v>26.446811262281273</v>
      </c>
      <c r="T82" s="72">
        <f t="shared" si="10"/>
        <v>-10.290109533027874</v>
      </c>
      <c r="U82" s="72">
        <f t="shared" si="10"/>
        <v>9.7312440452071343</v>
      </c>
      <c r="V82" s="72">
        <f t="shared" ref="E82:V93" si="20">IF(U20=0,"--",((V20/U20)*100-100))</f>
        <v>11.668542356851447</v>
      </c>
      <c r="W82" s="78">
        <f t="shared" si="13"/>
        <v>15.549325984471494</v>
      </c>
      <c r="X82" s="78">
        <f t="shared" si="14"/>
        <v>-14.25270304640766</v>
      </c>
      <c r="Y82" s="78">
        <f t="shared" si="15"/>
        <v>-4.8924862082958782</v>
      </c>
      <c r="Z82" s="78">
        <f t="shared" si="16"/>
        <v>-1.4744939664263796</v>
      </c>
      <c r="AA82" s="78">
        <f t="shared" si="17"/>
        <v>-7.8081801296583677</v>
      </c>
      <c r="AB82" s="78">
        <f t="shared" si="18"/>
        <v>112.63421644824422</v>
      </c>
      <c r="AC82" s="78">
        <f t="shared" si="19"/>
        <v>2.8914948016533826</v>
      </c>
    </row>
    <row r="83" spans="1:29" ht="12.75" customHeight="1" x14ac:dyDescent="0.15">
      <c r="A83" s="43">
        <v>13</v>
      </c>
      <c r="B83" s="74">
        <v>590320</v>
      </c>
      <c r="C83" s="13" t="s">
        <v>10</v>
      </c>
      <c r="D83" s="72">
        <f t="shared" si="12"/>
        <v>68.95848303393214</v>
      </c>
      <c r="E83" s="72">
        <f t="shared" si="20"/>
        <v>103.4084599554391</v>
      </c>
      <c r="F83" s="72">
        <f t="shared" si="20"/>
        <v>23.362794475909936</v>
      </c>
      <c r="G83" s="72">
        <f t="shared" si="20"/>
        <v>135.68639353094144</v>
      </c>
      <c r="H83" s="72">
        <f t="shared" si="20"/>
        <v>-57.150974747486515</v>
      </c>
      <c r="I83" s="72">
        <f t="shared" si="20"/>
        <v>-26.228900889051815</v>
      </c>
      <c r="J83" s="72">
        <f t="shared" si="20"/>
        <v>-30.325491181555122</v>
      </c>
      <c r="K83" s="72">
        <f t="shared" si="20"/>
        <v>61.377060222576745</v>
      </c>
      <c r="L83" s="72">
        <f t="shared" si="20"/>
        <v>-9.485714392765658</v>
      </c>
      <c r="M83" s="72">
        <f t="shared" si="20"/>
        <v>20.680700387639334</v>
      </c>
      <c r="N83" s="72">
        <f t="shared" si="20"/>
        <v>114.93923939827999</v>
      </c>
      <c r="O83" s="72">
        <f t="shared" si="20"/>
        <v>22.083731562247294</v>
      </c>
      <c r="P83" s="72">
        <f t="shared" si="20"/>
        <v>-33.987107648157533</v>
      </c>
      <c r="Q83" s="72">
        <f t="shared" si="20"/>
        <v>69.806676688322824</v>
      </c>
      <c r="R83" s="72">
        <f t="shared" si="20"/>
        <v>32.539862827676302</v>
      </c>
      <c r="S83" s="72">
        <f t="shared" si="20"/>
        <v>14.778839285623931</v>
      </c>
      <c r="T83" s="72">
        <f t="shared" si="20"/>
        <v>11.76359866962315</v>
      </c>
      <c r="U83" s="72">
        <f t="shared" si="20"/>
        <v>89.05018033491416</v>
      </c>
      <c r="V83" s="72">
        <f t="shared" si="20"/>
        <v>12.875536566325252</v>
      </c>
      <c r="W83" s="78">
        <f t="shared" si="13"/>
        <v>-13.429962249299265</v>
      </c>
      <c r="X83" s="78">
        <f t="shared" si="14"/>
        <v>26.992151405155255</v>
      </c>
      <c r="Y83" s="78">
        <f t="shared" si="15"/>
        <v>14.877050398894795</v>
      </c>
      <c r="Z83" s="78">
        <f t="shared" si="16"/>
        <v>25.903195593391445</v>
      </c>
      <c r="AA83" s="78">
        <f t="shared" si="17"/>
        <v>-1.4052379749418407</v>
      </c>
      <c r="AB83" s="78">
        <f t="shared" si="18"/>
        <v>-20.178092740015217</v>
      </c>
      <c r="AC83" s="78">
        <f t="shared" si="19"/>
        <v>16.396095570035541</v>
      </c>
    </row>
    <row r="84" spans="1:29" ht="12.75" customHeight="1" x14ac:dyDescent="0.15">
      <c r="A84" s="43">
        <v>14</v>
      </c>
      <c r="B84" s="74">
        <v>621132</v>
      </c>
      <c r="C84" s="13" t="s">
        <v>10</v>
      </c>
      <c r="D84" s="72">
        <f t="shared" si="12"/>
        <v>4.6645017793594405</v>
      </c>
      <c r="E84" s="72">
        <f t="shared" si="20"/>
        <v>3.7031304056598344</v>
      </c>
      <c r="F84" s="72">
        <f t="shared" si="20"/>
        <v>20.564409471950555</v>
      </c>
      <c r="G84" s="72">
        <f t="shared" si="20"/>
        <v>10.872280247269956</v>
      </c>
      <c r="H84" s="72">
        <f t="shared" si="20"/>
        <v>-49.190150185535131</v>
      </c>
      <c r="I84" s="72">
        <f t="shared" si="20"/>
        <v>111.75942556955053</v>
      </c>
      <c r="J84" s="72">
        <f t="shared" si="20"/>
        <v>-30.022402196131026</v>
      </c>
      <c r="K84" s="72">
        <f t="shared" si="20"/>
        <v>-40.947321827421092</v>
      </c>
      <c r="L84" s="72">
        <f t="shared" si="20"/>
        <v>23.762659031333015</v>
      </c>
      <c r="M84" s="72">
        <f t="shared" si="20"/>
        <v>-11.892843937816636</v>
      </c>
      <c r="N84" s="72">
        <f t="shared" si="20"/>
        <v>24.711985890775679</v>
      </c>
      <c r="O84" s="72">
        <f t="shared" si="20"/>
        <v>-8.8508940007323105</v>
      </c>
      <c r="P84" s="72">
        <f t="shared" si="20"/>
        <v>12.256398662266307</v>
      </c>
      <c r="Q84" s="72">
        <f t="shared" si="20"/>
        <v>5.5295946373344833</v>
      </c>
      <c r="R84" s="72">
        <f t="shared" si="20"/>
        <v>76.676310195469995</v>
      </c>
      <c r="S84" s="72">
        <f t="shared" si="20"/>
        <v>83.767064928061615</v>
      </c>
      <c r="T84" s="72">
        <f t="shared" si="20"/>
        <v>1.1887508082118075</v>
      </c>
      <c r="U84" s="72">
        <f t="shared" si="20"/>
        <v>-1.7353261729462588</v>
      </c>
      <c r="V84" s="72">
        <f t="shared" si="20"/>
        <v>14.759769827206043</v>
      </c>
      <c r="W84" s="78">
        <f t="shared" si="13"/>
        <v>-26.599634232566544</v>
      </c>
      <c r="X84" s="78">
        <f t="shared" si="14"/>
        <v>-26.748951465378838</v>
      </c>
      <c r="Y84" s="78">
        <f t="shared" si="15"/>
        <v>30.00454719975906</v>
      </c>
      <c r="Z84" s="78">
        <f t="shared" si="16"/>
        <v>47.915056236769601</v>
      </c>
      <c r="AA84" s="78">
        <f t="shared" si="17"/>
        <v>11.648405281920347</v>
      </c>
      <c r="AB84" s="78">
        <f t="shared" si="18"/>
        <v>-52.05181841194549</v>
      </c>
      <c r="AC84" s="78">
        <f t="shared" si="19"/>
        <v>2.5864719335001007</v>
      </c>
    </row>
    <row r="85" spans="1:29" ht="12.75" customHeight="1" x14ac:dyDescent="0.15">
      <c r="A85" s="43">
        <v>15</v>
      </c>
      <c r="B85" s="74">
        <v>420292</v>
      </c>
      <c r="C85" s="13" t="s">
        <v>10</v>
      </c>
      <c r="D85" s="72">
        <f t="shared" si="12"/>
        <v>128.08325123152713</v>
      </c>
      <c r="E85" s="72">
        <f t="shared" si="20"/>
        <v>127.84032651445312</v>
      </c>
      <c r="F85" s="72">
        <f t="shared" si="20"/>
        <v>28.157091310507099</v>
      </c>
      <c r="G85" s="72">
        <f t="shared" si="20"/>
        <v>37.712280136649639</v>
      </c>
      <c r="H85" s="72">
        <f t="shared" si="20"/>
        <v>15.874116229303567</v>
      </c>
      <c r="I85" s="72">
        <f t="shared" si="20"/>
        <v>-16.797962997496356</v>
      </c>
      <c r="J85" s="72">
        <f t="shared" si="20"/>
        <v>1.9754835333861962</v>
      </c>
      <c r="K85" s="72">
        <f t="shared" si="20"/>
        <v>-2.2093988102014919</v>
      </c>
      <c r="L85" s="72">
        <f t="shared" si="20"/>
        <v>-54.550680159929726</v>
      </c>
      <c r="M85" s="72">
        <f t="shared" si="20"/>
        <v>-5.1614172081622485</v>
      </c>
      <c r="N85" s="72">
        <f t="shared" si="20"/>
        <v>-26.780061251491716</v>
      </c>
      <c r="O85" s="72">
        <f t="shared" si="20"/>
        <v>-2.0692798976454299</v>
      </c>
      <c r="P85" s="72">
        <f t="shared" si="20"/>
        <v>19.552266406023008</v>
      </c>
      <c r="Q85" s="72">
        <f t="shared" si="20"/>
        <v>-17.814190551661952</v>
      </c>
      <c r="R85" s="72">
        <f t="shared" si="20"/>
        <v>2.3976200965641965</v>
      </c>
      <c r="S85" s="72">
        <f t="shared" si="20"/>
        <v>95.051880099499186</v>
      </c>
      <c r="T85" s="72">
        <f t="shared" si="20"/>
        <v>52.796009541717694</v>
      </c>
      <c r="U85" s="72">
        <f t="shared" si="20"/>
        <v>-8.9339496792159849</v>
      </c>
      <c r="V85" s="72">
        <f t="shared" si="20"/>
        <v>26.113027978038673</v>
      </c>
      <c r="W85" s="78">
        <f t="shared" si="13"/>
        <v>-0.68418373535457988</v>
      </c>
      <c r="X85" s="78">
        <f t="shared" si="14"/>
        <v>21.388417523717919</v>
      </c>
      <c r="Y85" s="78">
        <f t="shared" si="15"/>
        <v>1.5544284300344344</v>
      </c>
      <c r="Z85" s="78">
        <f t="shared" si="16"/>
        <v>29.024851623999666</v>
      </c>
      <c r="AA85" s="78">
        <f t="shared" si="17"/>
        <v>27.571757851230956</v>
      </c>
      <c r="AB85" s="78">
        <f t="shared" si="18"/>
        <v>-37.674299608353991</v>
      </c>
      <c r="AC85" s="78">
        <f t="shared" si="19"/>
        <v>9.953407997438358</v>
      </c>
    </row>
    <row r="86" spans="1:29" ht="12.75" customHeight="1" x14ac:dyDescent="0.15">
      <c r="A86" s="43">
        <v>16</v>
      </c>
      <c r="B86" s="74" t="s">
        <v>1042</v>
      </c>
      <c r="C86" s="13" t="s">
        <v>10</v>
      </c>
      <c r="D86" s="72">
        <f t="shared" si="12"/>
        <v>-0.67038971832981531</v>
      </c>
      <c r="E86" s="72">
        <f t="shared" si="20"/>
        <v>269.41720122931133</v>
      </c>
      <c r="F86" s="72">
        <f t="shared" si="20"/>
        <v>8.9462711314147327</v>
      </c>
      <c r="G86" s="72">
        <f t="shared" si="20"/>
        <v>-34.714883123035463</v>
      </c>
      <c r="H86" s="72">
        <f t="shared" si="20"/>
        <v>23.093043556509102</v>
      </c>
      <c r="I86" s="72">
        <f t="shared" si="20"/>
        <v>22.881121999330873</v>
      </c>
      <c r="J86" s="72">
        <f t="shared" si="20"/>
        <v>-9.8075696047890233</v>
      </c>
      <c r="K86" s="72">
        <f t="shared" si="20"/>
        <v>-23.351497339184291</v>
      </c>
      <c r="L86" s="72">
        <f t="shared" si="20"/>
        <v>2.3378247765130027</v>
      </c>
      <c r="M86" s="72">
        <f t="shared" si="20"/>
        <v>98.14952621531009</v>
      </c>
      <c r="N86" s="72">
        <f t="shared" si="20"/>
        <v>-1.1552220249253082</v>
      </c>
      <c r="O86" s="72">
        <f t="shared" si="20"/>
        <v>-11.248736273411268</v>
      </c>
      <c r="P86" s="72">
        <f t="shared" si="20"/>
        <v>4.2691276893720413</v>
      </c>
      <c r="Q86" s="72">
        <f t="shared" si="20"/>
        <v>-26.697892779278888</v>
      </c>
      <c r="R86" s="72">
        <f t="shared" si="20"/>
        <v>26.793870993994148</v>
      </c>
      <c r="S86" s="72">
        <f t="shared" si="20"/>
        <v>30.351272658481776</v>
      </c>
      <c r="T86" s="72">
        <f t="shared" si="20"/>
        <v>-5.7842083388985088</v>
      </c>
      <c r="U86" s="72">
        <f t="shared" si="20"/>
        <v>-1.537958192398662</v>
      </c>
      <c r="V86" s="72">
        <f t="shared" si="20"/>
        <v>7.3805295759487706</v>
      </c>
      <c r="W86" s="78">
        <f t="shared" si="13"/>
        <v>-10.331360316601121</v>
      </c>
      <c r="X86" s="78">
        <f t="shared" si="14"/>
        <v>-8.067764685450669</v>
      </c>
      <c r="Y86" s="78">
        <f t="shared" si="15"/>
        <v>16.458679366283874</v>
      </c>
      <c r="Z86" s="78">
        <f t="shared" si="16"/>
        <v>9.335128910824352</v>
      </c>
      <c r="AA86" s="78">
        <f t="shared" si="17"/>
        <v>9.6708377103191197</v>
      </c>
      <c r="AB86" s="78">
        <f t="shared" si="18"/>
        <v>-22.276078144307647</v>
      </c>
      <c r="AC86" s="78">
        <f t="shared" si="19"/>
        <v>6.7509173390914556</v>
      </c>
    </row>
    <row r="87" spans="1:29" ht="12.75" customHeight="1" x14ac:dyDescent="0.15">
      <c r="A87" s="43">
        <v>17</v>
      </c>
      <c r="B87" s="74" t="s">
        <v>1045</v>
      </c>
      <c r="C87" s="13" t="s">
        <v>10</v>
      </c>
      <c r="D87" s="72">
        <f t="shared" si="12"/>
        <v>54.196231817673265</v>
      </c>
      <c r="E87" s="72">
        <f t="shared" si="20"/>
        <v>81.41579091744066</v>
      </c>
      <c r="F87" s="72">
        <f t="shared" si="20"/>
        <v>3.95691004546957</v>
      </c>
      <c r="G87" s="72">
        <f t="shared" si="20"/>
        <v>23.48488917441432</v>
      </c>
      <c r="H87" s="72">
        <f t="shared" si="20"/>
        <v>43.203271608195934</v>
      </c>
      <c r="I87" s="72">
        <f t="shared" si="20"/>
        <v>1.5511122607651799</v>
      </c>
      <c r="J87" s="72">
        <f t="shared" si="20"/>
        <v>21.324047197246784</v>
      </c>
      <c r="K87" s="72">
        <f t="shared" si="20"/>
        <v>45.431260070958558</v>
      </c>
      <c r="L87" s="72">
        <f t="shared" si="20"/>
        <v>23.014372031181779</v>
      </c>
      <c r="M87" s="72">
        <f t="shared" si="20"/>
        <v>5.4638968610761793</v>
      </c>
      <c r="N87" s="72">
        <f t="shared" si="20"/>
        <v>-9.7551255812541484</v>
      </c>
      <c r="O87" s="72">
        <f t="shared" si="20"/>
        <v>-7.9014233765666262</v>
      </c>
      <c r="P87" s="72">
        <f t="shared" si="20"/>
        <v>-16.928041781077965</v>
      </c>
      <c r="Q87" s="72">
        <f t="shared" si="20"/>
        <v>-18.995243620585583</v>
      </c>
      <c r="R87" s="72">
        <f t="shared" si="20"/>
        <v>18.314937897919322</v>
      </c>
      <c r="S87" s="72">
        <f t="shared" si="20"/>
        <v>10.16621647595295</v>
      </c>
      <c r="T87" s="72">
        <f t="shared" si="20"/>
        <v>4.1500273870380511</v>
      </c>
      <c r="U87" s="72">
        <f t="shared" si="20"/>
        <v>10.075801903691996</v>
      </c>
      <c r="V87" s="72">
        <f t="shared" si="20"/>
        <v>1.2562103843610828</v>
      </c>
      <c r="W87" s="78">
        <f t="shared" si="13"/>
        <v>-10.439007502821653</v>
      </c>
      <c r="X87" s="78">
        <f t="shared" si="14"/>
        <v>0.29843436222162723</v>
      </c>
      <c r="Y87" s="78">
        <f t="shared" si="15"/>
        <v>7.3010431478662099</v>
      </c>
      <c r="Z87" s="78">
        <f t="shared" si="16"/>
        <v>-1.8564322023970021</v>
      </c>
      <c r="AA87" s="78">
        <f t="shared" si="17"/>
        <v>2.9736983092623746</v>
      </c>
      <c r="AB87" s="78">
        <f t="shared" si="18"/>
        <v>-15.146534138124807</v>
      </c>
      <c r="AC87" s="78">
        <f t="shared" si="19"/>
        <v>8.5107708992284046</v>
      </c>
    </row>
    <row r="88" spans="1:29" ht="12.75" customHeight="1" x14ac:dyDescent="0.15">
      <c r="A88" s="43">
        <v>18</v>
      </c>
      <c r="B88" s="74" t="s">
        <v>1047</v>
      </c>
      <c r="C88" s="13" t="s">
        <v>10</v>
      </c>
      <c r="D88" s="72">
        <f t="shared" si="12"/>
        <v>20.537794093845463</v>
      </c>
      <c r="E88" s="72">
        <f t="shared" si="20"/>
        <v>220.430897355485</v>
      </c>
      <c r="F88" s="72">
        <f t="shared" si="20"/>
        <v>68.852450753390457</v>
      </c>
      <c r="G88" s="72">
        <f t="shared" si="20"/>
        <v>68.855823667194073</v>
      </c>
      <c r="H88" s="72">
        <f t="shared" si="20"/>
        <v>9.7937213244416057</v>
      </c>
      <c r="I88" s="72">
        <f t="shared" si="20"/>
        <v>6.1557806324079394</v>
      </c>
      <c r="J88" s="72">
        <f t="shared" si="20"/>
        <v>-4.5378534738643879</v>
      </c>
      <c r="K88" s="72">
        <f t="shared" si="20"/>
        <v>1.6760978847846246</v>
      </c>
      <c r="L88" s="72">
        <f t="shared" si="20"/>
        <v>-3.6343245837873468</v>
      </c>
      <c r="M88" s="72">
        <f t="shared" si="20"/>
        <v>-13.755749720251899</v>
      </c>
      <c r="N88" s="72">
        <f t="shared" si="20"/>
        <v>-21.771064706180496</v>
      </c>
      <c r="O88" s="72">
        <f t="shared" si="20"/>
        <v>-34.253695951258308</v>
      </c>
      <c r="P88" s="72">
        <f t="shared" si="20"/>
        <v>-9.8338129695447805</v>
      </c>
      <c r="Q88" s="72">
        <f t="shared" si="20"/>
        <v>-40.322763119932915</v>
      </c>
      <c r="R88" s="72">
        <f t="shared" si="20"/>
        <v>2.8978410606035112</v>
      </c>
      <c r="S88" s="72">
        <f t="shared" si="20"/>
        <v>-15.861716451988286</v>
      </c>
      <c r="T88" s="72">
        <f t="shared" si="20"/>
        <v>-29.504662455749838</v>
      </c>
      <c r="U88" s="72">
        <f t="shared" si="20"/>
        <v>-4.1308399498032742</v>
      </c>
      <c r="V88" s="72">
        <f t="shared" si="20"/>
        <v>25.339697378735011</v>
      </c>
      <c r="W88" s="78">
        <f t="shared" si="13"/>
        <v>2.5104005563846954</v>
      </c>
      <c r="X88" s="78">
        <f t="shared" si="14"/>
        <v>6.5457396197529931</v>
      </c>
      <c r="Y88" s="78">
        <f t="shared" si="15"/>
        <v>2.1695195917136942</v>
      </c>
      <c r="Z88" s="78">
        <f t="shared" si="16"/>
        <v>11.664805403809837</v>
      </c>
      <c r="AA88" s="78">
        <f t="shared" si="17"/>
        <v>14.70796321505037</v>
      </c>
      <c r="AB88" s="78">
        <f t="shared" si="18"/>
        <v>-12.886915594612674</v>
      </c>
      <c r="AC88" s="78">
        <f t="shared" si="19"/>
        <v>3.7688533716915495</v>
      </c>
    </row>
    <row r="89" spans="1:29" ht="12.75" customHeight="1" x14ac:dyDescent="0.15">
      <c r="A89" s="43">
        <v>19</v>
      </c>
      <c r="B89" s="74">
        <v>392113</v>
      </c>
      <c r="C89" s="13" t="s">
        <v>10</v>
      </c>
      <c r="D89" s="72">
        <f t="shared" si="12"/>
        <v>6.4815688425672136</v>
      </c>
      <c r="E89" s="72">
        <f t="shared" si="20"/>
        <v>19.528642424448492</v>
      </c>
      <c r="F89" s="72">
        <f t="shared" si="20"/>
        <v>19.124392681622297</v>
      </c>
      <c r="G89" s="72">
        <f t="shared" si="20"/>
        <v>58.140528145535427</v>
      </c>
      <c r="H89" s="72">
        <f t="shared" si="20"/>
        <v>90.289287608687459</v>
      </c>
      <c r="I89" s="72">
        <f t="shared" si="20"/>
        <v>-37.161546029944311</v>
      </c>
      <c r="J89" s="72">
        <f t="shared" si="20"/>
        <v>-13.776452455773821</v>
      </c>
      <c r="K89" s="72">
        <f t="shared" si="20"/>
        <v>50.546500864466935</v>
      </c>
      <c r="L89" s="72">
        <f t="shared" si="20"/>
        <v>-29.343924250084385</v>
      </c>
      <c r="M89" s="72">
        <f t="shared" si="20"/>
        <v>-26.427138867309253</v>
      </c>
      <c r="N89" s="72">
        <f t="shared" si="20"/>
        <v>89.936124770418502</v>
      </c>
      <c r="O89" s="72">
        <f t="shared" si="20"/>
        <v>-20.396735915565245</v>
      </c>
      <c r="P89" s="72">
        <f t="shared" si="20"/>
        <v>19.339638741163839</v>
      </c>
      <c r="Q89" s="72">
        <f t="shared" si="20"/>
        <v>26.058769767861406</v>
      </c>
      <c r="R89" s="72">
        <f t="shared" si="20"/>
        <v>11.652769901760081</v>
      </c>
      <c r="S89" s="72">
        <f t="shared" si="20"/>
        <v>11.425432026111054</v>
      </c>
      <c r="T89" s="72">
        <f t="shared" si="20"/>
        <v>34.469159872829664</v>
      </c>
      <c r="U89" s="72">
        <f t="shared" si="20"/>
        <v>24.031720212710511</v>
      </c>
      <c r="V89" s="72">
        <f t="shared" si="20"/>
        <v>51.890900413491437</v>
      </c>
      <c r="W89" s="78">
        <f t="shared" si="13"/>
        <v>-7.1923475848052334</v>
      </c>
      <c r="X89" s="78">
        <f t="shared" si="14"/>
        <v>-3.9899633374140535</v>
      </c>
      <c r="Y89" s="78">
        <f t="shared" si="15"/>
        <v>21.695530818384114</v>
      </c>
      <c r="Z89" s="78">
        <f t="shared" si="16"/>
        <v>38.157066035831349</v>
      </c>
      <c r="AA89" s="78">
        <f t="shared" si="17"/>
        <v>-2.8823222078922015</v>
      </c>
      <c r="AB89" s="78">
        <f t="shared" si="18"/>
        <v>3.6288555968000651</v>
      </c>
      <c r="AC89" s="78">
        <f t="shared" si="19"/>
        <v>12.404322067064189</v>
      </c>
    </row>
    <row r="90" spans="1:29" ht="12.75" customHeight="1" x14ac:dyDescent="0.15">
      <c r="A90" s="43">
        <v>20</v>
      </c>
      <c r="B90" s="74" t="s">
        <v>1041</v>
      </c>
      <c r="C90" s="13" t="s">
        <v>10</v>
      </c>
      <c r="D90" s="72">
        <f t="shared" si="12"/>
        <v>79.630709643105376</v>
      </c>
      <c r="E90" s="72">
        <f t="shared" si="20"/>
        <v>31.318114903586746</v>
      </c>
      <c r="F90" s="72">
        <f t="shared" si="20"/>
        <v>60.205043781104024</v>
      </c>
      <c r="G90" s="72">
        <f t="shared" si="20"/>
        <v>-13.34251300592399</v>
      </c>
      <c r="H90" s="72">
        <f t="shared" si="20"/>
        <v>19.481670513153034</v>
      </c>
      <c r="I90" s="72">
        <f t="shared" si="20"/>
        <v>-19.766066563742044</v>
      </c>
      <c r="J90" s="72">
        <f t="shared" si="20"/>
        <v>-28.0973391169872</v>
      </c>
      <c r="K90" s="72">
        <f t="shared" si="20"/>
        <v>16.366674972373346</v>
      </c>
      <c r="L90" s="72">
        <f t="shared" si="20"/>
        <v>-0.83350971445658217</v>
      </c>
      <c r="M90" s="72">
        <f t="shared" si="20"/>
        <v>13.958597416778701</v>
      </c>
      <c r="N90" s="72">
        <f t="shared" si="20"/>
        <v>-18.189210209770749</v>
      </c>
      <c r="O90" s="72">
        <f t="shared" si="20"/>
        <v>-28.967977825043803</v>
      </c>
      <c r="P90" s="72">
        <f t="shared" si="20"/>
        <v>30.807151309895147</v>
      </c>
      <c r="Q90" s="72">
        <f t="shared" si="20"/>
        <v>-29.475047109033056</v>
      </c>
      <c r="R90" s="72">
        <f t="shared" si="20"/>
        <v>22.7255136449551</v>
      </c>
      <c r="S90" s="72">
        <f t="shared" si="20"/>
        <v>28.958011718027109</v>
      </c>
      <c r="T90" s="72">
        <f t="shared" si="20"/>
        <v>0.45744115583148925</v>
      </c>
      <c r="U90" s="72">
        <f t="shared" si="20"/>
        <v>-5.8320931779539364</v>
      </c>
      <c r="V90" s="72">
        <f t="shared" si="20"/>
        <v>18.835845027696536</v>
      </c>
      <c r="W90" s="78">
        <f t="shared" si="13"/>
        <v>-3.2431868288334158</v>
      </c>
      <c r="X90" s="78">
        <f t="shared" si="14"/>
        <v>-27.211436906081587</v>
      </c>
      <c r="Y90" s="78">
        <f t="shared" si="15"/>
        <v>12.251099182804538</v>
      </c>
      <c r="Z90" s="78">
        <f t="shared" si="16"/>
        <v>12.170280868706328</v>
      </c>
      <c r="AA90" s="78">
        <f t="shared" si="17"/>
        <v>4.3156826435013045</v>
      </c>
      <c r="AB90" s="78">
        <f t="shared" si="18"/>
        <v>-47.247478997734106</v>
      </c>
      <c r="AC90" s="78">
        <f t="shared" si="19"/>
        <v>1.2510969451715814</v>
      </c>
    </row>
    <row r="91" spans="1:29" ht="12.75" customHeight="1" x14ac:dyDescent="0.15">
      <c r="A91" s="43">
        <v>21</v>
      </c>
      <c r="B91" s="74" t="s">
        <v>1031</v>
      </c>
      <c r="C91" s="13" t="s">
        <v>10</v>
      </c>
      <c r="D91" s="72">
        <f t="shared" si="12"/>
        <v>66.309662511834887</v>
      </c>
      <c r="E91" s="72">
        <f t="shared" si="20"/>
        <v>19.352245784033244</v>
      </c>
      <c r="F91" s="72">
        <f t="shared" si="20"/>
        <v>17.900412413834928</v>
      </c>
      <c r="G91" s="72">
        <f t="shared" si="20"/>
        <v>-24.323435304967703</v>
      </c>
      <c r="H91" s="72">
        <f t="shared" si="20"/>
        <v>6.5073930373944506</v>
      </c>
      <c r="I91" s="72">
        <f t="shared" si="20"/>
        <v>-26.695210152858635</v>
      </c>
      <c r="J91" s="72">
        <f t="shared" si="20"/>
        <v>-14.707122779169865</v>
      </c>
      <c r="K91" s="72">
        <f t="shared" si="20"/>
        <v>-50.647495046378552</v>
      </c>
      <c r="L91" s="72">
        <f t="shared" si="20"/>
        <v>1.490980033583682</v>
      </c>
      <c r="M91" s="72">
        <f t="shared" si="20"/>
        <v>-21.127858400739683</v>
      </c>
      <c r="N91" s="72">
        <f t="shared" si="20"/>
        <v>-21.755710827863041</v>
      </c>
      <c r="O91" s="72">
        <f t="shared" si="20"/>
        <v>38.379653750261298</v>
      </c>
      <c r="P91" s="72">
        <f t="shared" si="20"/>
        <v>17.136298289218146</v>
      </c>
      <c r="Q91" s="72">
        <f t="shared" si="20"/>
        <v>-26.464223133547364</v>
      </c>
      <c r="R91" s="72">
        <f t="shared" si="20"/>
        <v>36.467270535780187</v>
      </c>
      <c r="S91" s="72">
        <f t="shared" si="20"/>
        <v>64.121631069219887</v>
      </c>
      <c r="T91" s="72">
        <f t="shared" si="20"/>
        <v>14.682673095729299</v>
      </c>
      <c r="U91" s="72">
        <f t="shared" si="20"/>
        <v>-13.397842540173926</v>
      </c>
      <c r="V91" s="72">
        <f t="shared" si="20"/>
        <v>-14.991862834106925</v>
      </c>
      <c r="W91" s="78">
        <f t="shared" si="13"/>
        <v>14.585341428762817</v>
      </c>
      <c r="X91" s="78">
        <f t="shared" si="14"/>
        <v>-18.192814816334874</v>
      </c>
      <c r="Y91" s="78">
        <f t="shared" si="15"/>
        <v>-17.808830677987842</v>
      </c>
      <c r="Z91" s="78">
        <f t="shared" si="16"/>
        <v>17.456697033126162</v>
      </c>
      <c r="AA91" s="78">
        <f t="shared" si="17"/>
        <v>0.69065959614462713</v>
      </c>
      <c r="AB91" s="78">
        <f t="shared" si="18"/>
        <v>-20.061697775821358</v>
      </c>
      <c r="AC91" s="78">
        <f t="shared" si="19"/>
        <v>-1.9548938869965671</v>
      </c>
    </row>
    <row r="92" spans="1:29" ht="12.75" customHeight="1" x14ac:dyDescent="0.15">
      <c r="A92" s="43">
        <v>22</v>
      </c>
      <c r="B92" s="74">
        <v>650500</v>
      </c>
      <c r="C92" s="13" t="s">
        <v>10</v>
      </c>
      <c r="D92" s="72" t="str">
        <f t="shared" si="12"/>
        <v>--</v>
      </c>
      <c r="E92" s="72" t="str">
        <f t="shared" si="20"/>
        <v>--</v>
      </c>
      <c r="F92" s="72" t="str">
        <f t="shared" si="20"/>
        <v>--</v>
      </c>
      <c r="G92" s="72" t="str">
        <f t="shared" si="20"/>
        <v>--</v>
      </c>
      <c r="H92" s="72" t="str">
        <f t="shared" si="20"/>
        <v>--</v>
      </c>
      <c r="I92" s="72" t="str">
        <f t="shared" si="20"/>
        <v>--</v>
      </c>
      <c r="J92" s="72" t="str">
        <f t="shared" si="20"/>
        <v>--</v>
      </c>
      <c r="K92" s="72" t="str">
        <f t="shared" si="20"/>
        <v>--</v>
      </c>
      <c r="L92" s="72" t="str">
        <f t="shared" si="20"/>
        <v>--</v>
      </c>
      <c r="M92" s="72" t="str">
        <f t="shared" si="20"/>
        <v>--</v>
      </c>
      <c r="N92" s="72" t="str">
        <f t="shared" si="20"/>
        <v>--</v>
      </c>
      <c r="O92" s="72" t="str">
        <f t="shared" si="20"/>
        <v>--</v>
      </c>
      <c r="P92" s="72" t="str">
        <f t="shared" si="20"/>
        <v>--</v>
      </c>
      <c r="Q92" s="72" t="str">
        <f t="shared" si="20"/>
        <v>--</v>
      </c>
      <c r="R92" s="72" t="str">
        <f t="shared" si="20"/>
        <v>--</v>
      </c>
      <c r="S92" s="72" t="str">
        <f t="shared" si="20"/>
        <v>--</v>
      </c>
      <c r="T92" s="72" t="str">
        <f t="shared" si="20"/>
        <v>--</v>
      </c>
      <c r="U92" s="72">
        <f t="shared" si="20"/>
        <v>-0.58858044112068342</v>
      </c>
      <c r="V92" s="72">
        <f t="shared" si="20"/>
        <v>20.668882897791789</v>
      </c>
      <c r="W92" s="78">
        <f t="shared" si="13"/>
        <v>12.627085553831591</v>
      </c>
      <c r="X92" s="78">
        <f t="shared" si="14"/>
        <v>21.166505610024842</v>
      </c>
      <c r="Y92" s="78">
        <f t="shared" si="15"/>
        <v>37.216312939350757</v>
      </c>
      <c r="Z92" s="78">
        <f t="shared" si="16"/>
        <v>-2.9205969043678834</v>
      </c>
      <c r="AA92" s="78">
        <f t="shared" si="17"/>
        <v>-3.7450945182885107</v>
      </c>
      <c r="AB92" s="78">
        <f t="shared" si="18"/>
        <v>21.773784976526869</v>
      </c>
      <c r="AC92" s="78">
        <f>IFERROR(((POWER(AB30/T30,1/9)-1)*100),"--")</f>
        <v>10.990336607885265</v>
      </c>
    </row>
    <row r="93" spans="1:29" ht="12.75" customHeight="1" x14ac:dyDescent="0.15">
      <c r="A93" s="43">
        <v>23</v>
      </c>
      <c r="B93" s="74">
        <v>621143</v>
      </c>
      <c r="C93" s="13" t="s">
        <v>10</v>
      </c>
      <c r="D93" s="72">
        <f t="shared" si="12"/>
        <v>70.837101804410793</v>
      </c>
      <c r="E93" s="72">
        <f t="shared" si="20"/>
        <v>28.508937585715785</v>
      </c>
      <c r="F93" s="72">
        <f t="shared" si="20"/>
        <v>-2.2778244931377856</v>
      </c>
      <c r="G93" s="72">
        <f t="shared" si="20"/>
        <v>50.716484113474934</v>
      </c>
      <c r="H93" s="72">
        <f t="shared" si="20"/>
        <v>3.0820424791730261</v>
      </c>
      <c r="I93" s="72">
        <f t="shared" si="20"/>
        <v>103.16478079274108</v>
      </c>
      <c r="J93" s="72">
        <f t="shared" si="20"/>
        <v>13.698116027955564</v>
      </c>
      <c r="K93" s="72">
        <f t="shared" si="20"/>
        <v>5.7491834367398269</v>
      </c>
      <c r="L93" s="72">
        <f t="shared" si="20"/>
        <v>3.7028308626822621</v>
      </c>
      <c r="M93" s="72">
        <f t="shared" si="20"/>
        <v>32.424552319748443</v>
      </c>
      <c r="N93" s="72">
        <f t="shared" si="20"/>
        <v>-13.772217770538603</v>
      </c>
      <c r="O93" s="72">
        <f t="shared" si="20"/>
        <v>-21.909526605988646</v>
      </c>
      <c r="P93" s="72">
        <f t="shared" si="20"/>
        <v>-10.628414301346879</v>
      </c>
      <c r="Q93" s="72">
        <f t="shared" si="20"/>
        <v>-20.115796509372615</v>
      </c>
      <c r="R93" s="72">
        <f t="shared" si="20"/>
        <v>-10.832356238114059</v>
      </c>
      <c r="S93" s="72">
        <f t="shared" si="20"/>
        <v>4.7119765723121247</v>
      </c>
      <c r="T93" s="72">
        <f t="shared" si="20"/>
        <v>-21.982009177706459</v>
      </c>
      <c r="U93" s="72">
        <f t="shared" si="20"/>
        <v>20.374203933312401</v>
      </c>
      <c r="V93" s="72">
        <f t="shared" si="20"/>
        <v>40.034089018296442</v>
      </c>
      <c r="W93" s="78">
        <f t="shared" si="13"/>
        <v>16.872068151584415</v>
      </c>
      <c r="X93" s="78">
        <f t="shared" si="14"/>
        <v>-11.32487197985121</v>
      </c>
      <c r="Y93" s="78">
        <f t="shared" si="15"/>
        <v>1.7981581826410462</v>
      </c>
      <c r="Z93" s="78">
        <f t="shared" si="16"/>
        <v>12.505997831255229</v>
      </c>
      <c r="AA93" s="78">
        <f t="shared" si="17"/>
        <v>-5.5345474150432779</v>
      </c>
      <c r="AB93" s="78">
        <f t="shared" si="18"/>
        <v>137.22595169412287</v>
      </c>
      <c r="AC93" s="78">
        <f t="shared" si="19"/>
        <v>11.650968640634884</v>
      </c>
    </row>
    <row r="94" spans="1:29" ht="12.75" customHeight="1" x14ac:dyDescent="0.15">
      <c r="A94" s="43">
        <v>24</v>
      </c>
      <c r="B94" s="74" t="s">
        <v>36</v>
      </c>
      <c r="C94" s="13" t="s">
        <v>10</v>
      </c>
      <c r="D94" s="72" t="str">
        <f t="shared" si="12"/>
        <v>--</v>
      </c>
      <c r="E94" s="72">
        <f t="shared" ref="E94:V98" si="21">IF(D32=0,"--",((E32/D32)*100-100))</f>
        <v>-40.504954715975892</v>
      </c>
      <c r="F94" s="72">
        <f t="shared" si="21"/>
        <v>76.446093162468031</v>
      </c>
      <c r="G94" s="72">
        <f t="shared" si="21"/>
        <v>-9.0034212795457051</v>
      </c>
      <c r="H94" s="72">
        <f t="shared" si="21"/>
        <v>37.576565438437513</v>
      </c>
      <c r="I94" s="72">
        <f t="shared" si="21"/>
        <v>-22.222491882144411</v>
      </c>
      <c r="J94" s="72">
        <f t="shared" si="21"/>
        <v>3.8663035034846018</v>
      </c>
      <c r="K94" s="72">
        <f t="shared" si="21"/>
        <v>10.771720064374705</v>
      </c>
      <c r="L94" s="72">
        <f t="shared" si="21"/>
        <v>18.291783871495127</v>
      </c>
      <c r="M94" s="72">
        <f t="shared" si="21"/>
        <v>441.11965652164236</v>
      </c>
      <c r="N94" s="72">
        <f t="shared" si="21"/>
        <v>58.252610468944511</v>
      </c>
      <c r="O94" s="72">
        <f t="shared" si="21"/>
        <v>-13.187300605792061</v>
      </c>
      <c r="P94" s="72">
        <f t="shared" si="21"/>
        <v>23.65529889966416</v>
      </c>
      <c r="Q94" s="72">
        <f t="shared" si="21"/>
        <v>-19.334785905495167</v>
      </c>
      <c r="R94" s="72">
        <f t="shared" si="21"/>
        <v>22.07262782083248</v>
      </c>
      <c r="S94" s="72">
        <f t="shared" si="21"/>
        <v>6.3694261608238776</v>
      </c>
      <c r="T94" s="72">
        <f t="shared" si="21"/>
        <v>22.571194486564835</v>
      </c>
      <c r="U94" s="72">
        <f t="shared" si="21"/>
        <v>35.302234890430725</v>
      </c>
      <c r="V94" s="72">
        <f t="shared" si="21"/>
        <v>37.57346999572809</v>
      </c>
      <c r="W94" s="78">
        <f t="shared" si="13"/>
        <v>-1.1549045028241665</v>
      </c>
      <c r="X94" s="78">
        <f t="shared" si="14"/>
        <v>5.6761195021554585</v>
      </c>
      <c r="Y94" s="78">
        <f t="shared" si="15"/>
        <v>-22.0484149752413</v>
      </c>
      <c r="Z94" s="78">
        <f t="shared" si="16"/>
        <v>19.534890824451566</v>
      </c>
      <c r="AA94" s="78">
        <f t="shared" si="17"/>
        <v>-51.001505796251983</v>
      </c>
      <c r="AB94" s="78">
        <f t="shared" si="18"/>
        <v>0.64305850682895027</v>
      </c>
      <c r="AC94" s="78">
        <f>IFERROR(((POWER(AB32/D32,1/25)-1)*100),"--")</f>
        <v>11.341045775564229</v>
      </c>
    </row>
    <row r="95" spans="1:29" ht="12.75" customHeight="1" x14ac:dyDescent="0.15">
      <c r="A95" s="43">
        <v>25</v>
      </c>
      <c r="B95" s="74" t="s">
        <v>28</v>
      </c>
      <c r="C95" s="13" t="s">
        <v>10</v>
      </c>
      <c r="D95" s="72">
        <f t="shared" si="12"/>
        <v>-11.653352219221802</v>
      </c>
      <c r="E95" s="72">
        <f t="shared" si="21"/>
        <v>-26.199816821971069</v>
      </c>
      <c r="F95" s="72">
        <f t="shared" si="21"/>
        <v>-50.683031492135136</v>
      </c>
      <c r="G95" s="72">
        <f t="shared" si="21"/>
        <v>-6.9726983751806415E-2</v>
      </c>
      <c r="H95" s="72">
        <f t="shared" si="21"/>
        <v>-40.271665473258103</v>
      </c>
      <c r="I95" s="72">
        <f t="shared" si="21"/>
        <v>-31.723948383544467</v>
      </c>
      <c r="J95" s="72">
        <f t="shared" si="21"/>
        <v>-23.124210403074997</v>
      </c>
      <c r="K95" s="72">
        <f t="shared" si="21"/>
        <v>14.078479618848917</v>
      </c>
      <c r="L95" s="72">
        <f t="shared" si="21"/>
        <v>129.65689406075859</v>
      </c>
      <c r="M95" s="72">
        <f t="shared" si="21"/>
        <v>25.119319421917325</v>
      </c>
      <c r="N95" s="72">
        <f t="shared" si="21"/>
        <v>-4.195810275153292</v>
      </c>
      <c r="O95" s="72">
        <f t="shared" si="21"/>
        <v>21.092992905830641</v>
      </c>
      <c r="P95" s="72">
        <f t="shared" si="21"/>
        <v>20.668300892536578</v>
      </c>
      <c r="Q95" s="72">
        <f t="shared" si="21"/>
        <v>-40.544186032483928</v>
      </c>
      <c r="R95" s="72">
        <f t="shared" si="21"/>
        <v>13.007323121868851</v>
      </c>
      <c r="S95" s="72">
        <f t="shared" si="21"/>
        <v>126.05200523935812</v>
      </c>
      <c r="T95" s="72">
        <f t="shared" si="21"/>
        <v>5.9010644431929364</v>
      </c>
      <c r="U95" s="72">
        <f t="shared" si="21"/>
        <v>-24.004367704619568</v>
      </c>
      <c r="V95" s="72">
        <f t="shared" si="21"/>
        <v>-57.433700401823437</v>
      </c>
      <c r="W95" s="78">
        <f t="shared" si="13"/>
        <v>-10.432250744774336</v>
      </c>
      <c r="X95" s="78">
        <f t="shared" si="14"/>
        <v>22.858063075067918</v>
      </c>
      <c r="Y95" s="78">
        <f t="shared" si="15"/>
        <v>-17.277872441103597</v>
      </c>
      <c r="Z95" s="78">
        <f t="shared" si="16"/>
        <v>115.76203480433063</v>
      </c>
      <c r="AA95" s="78">
        <f t="shared" si="17"/>
        <v>-30.237448366496452</v>
      </c>
      <c r="AB95" s="78">
        <f t="shared" si="18"/>
        <v>20.070130122162482</v>
      </c>
      <c r="AC95" s="78">
        <f t="shared" si="19"/>
        <v>-3.5030164839922717</v>
      </c>
    </row>
    <row r="96" spans="1:29" ht="12.75" customHeight="1" x14ac:dyDescent="0.15">
      <c r="A96" s="43"/>
      <c r="B96" s="50" t="s">
        <v>25</v>
      </c>
      <c r="C96" s="13" t="s">
        <v>10</v>
      </c>
      <c r="D96" s="72">
        <f t="shared" si="12"/>
        <v>40.629981325205023</v>
      </c>
      <c r="E96" s="72">
        <f t="shared" si="21"/>
        <v>41.168850558019301</v>
      </c>
      <c r="F96" s="72">
        <f t="shared" si="21"/>
        <v>22.717337695030636</v>
      </c>
      <c r="G96" s="72">
        <f t="shared" si="21"/>
        <v>15.903694422528773</v>
      </c>
      <c r="H96" s="72">
        <f t="shared" si="21"/>
        <v>18.797025805523006</v>
      </c>
      <c r="I96" s="72">
        <f t="shared" si="21"/>
        <v>-5.4151326284728185</v>
      </c>
      <c r="J96" s="72">
        <f t="shared" si="21"/>
        <v>-1.3489143966124999</v>
      </c>
      <c r="K96" s="72">
        <f t="shared" si="21"/>
        <v>-6.2993463721640381</v>
      </c>
      <c r="L96" s="72">
        <f t="shared" si="21"/>
        <v>3.1528084104296141</v>
      </c>
      <c r="M96" s="72">
        <f t="shared" si="21"/>
        <v>2.5213938132444582</v>
      </c>
      <c r="N96" s="72">
        <f t="shared" si="21"/>
        <v>-9.1208252846033133</v>
      </c>
      <c r="O96" s="72">
        <f t="shared" si="21"/>
        <v>-17.119988889583666</v>
      </c>
      <c r="P96" s="72">
        <f t="shared" si="21"/>
        <v>0.16046172886052545</v>
      </c>
      <c r="Q96" s="72">
        <f t="shared" si="21"/>
        <v>-13.362429653557967</v>
      </c>
      <c r="R96" s="72">
        <f t="shared" si="21"/>
        <v>7.9213581790542662</v>
      </c>
      <c r="S96" s="72">
        <f t="shared" si="21"/>
        <v>8.4453930420796297</v>
      </c>
      <c r="T96" s="72">
        <f t="shared" si="21"/>
        <v>1.812117423781018</v>
      </c>
      <c r="U96" s="72">
        <f t="shared" si="21"/>
        <v>11.649175684939777</v>
      </c>
      <c r="V96" s="72">
        <f t="shared" si="21"/>
        <v>3.2630517870219506</v>
      </c>
      <c r="W96" s="78">
        <f t="shared" si="13"/>
        <v>0.91556477508738965</v>
      </c>
      <c r="X96" s="78">
        <f t="shared" si="14"/>
        <v>-1.5256001578699028</v>
      </c>
      <c r="Y96" s="78">
        <f t="shared" si="15"/>
        <v>-0.71256776700137436</v>
      </c>
      <c r="Z96" s="78">
        <f t="shared" si="16"/>
        <v>5.2819564758197544</v>
      </c>
      <c r="AA96" s="78">
        <f t="shared" si="17"/>
        <v>-4.1077200275175016</v>
      </c>
      <c r="AB96" s="78">
        <f t="shared" si="18"/>
        <v>-8.4542159927929958</v>
      </c>
      <c r="AC96" s="78">
        <f t="shared" si="19"/>
        <v>3.6497451776930978</v>
      </c>
    </row>
    <row r="97" spans="1:29" ht="12.75" customHeight="1" x14ac:dyDescent="0.15">
      <c r="A97" s="43"/>
      <c r="B97" s="50" t="s">
        <v>26</v>
      </c>
      <c r="C97" s="13" t="s">
        <v>10</v>
      </c>
      <c r="D97" s="72">
        <f t="shared" si="12"/>
        <v>21.150618442499322</v>
      </c>
      <c r="E97" s="72">
        <f t="shared" si="21"/>
        <v>38.613538066440071</v>
      </c>
      <c r="F97" s="72">
        <f t="shared" si="21"/>
        <v>1.548671171905454</v>
      </c>
      <c r="G97" s="72">
        <f t="shared" si="21"/>
        <v>14.9694638416413</v>
      </c>
      <c r="H97" s="72">
        <f t="shared" si="21"/>
        <v>3.4306539430692311</v>
      </c>
      <c r="I97" s="72">
        <f t="shared" si="21"/>
        <v>-15.223518976915003</v>
      </c>
      <c r="J97" s="72">
        <f t="shared" si="21"/>
        <v>-0.73834273806802742</v>
      </c>
      <c r="K97" s="72">
        <f t="shared" si="21"/>
        <v>-4.9303852557648042</v>
      </c>
      <c r="L97" s="72">
        <f t="shared" si="21"/>
        <v>0.45736250163666625</v>
      </c>
      <c r="M97" s="72">
        <f t="shared" si="21"/>
        <v>-5.6387642868285752</v>
      </c>
      <c r="N97" s="72">
        <f t="shared" si="21"/>
        <v>-12.9564889212905</v>
      </c>
      <c r="O97" s="72">
        <f t="shared" si="21"/>
        <v>-8.1071756112536804</v>
      </c>
      <c r="P97" s="72">
        <f t="shared" si="21"/>
        <v>-11.802478813142301</v>
      </c>
      <c r="Q97" s="72">
        <f t="shared" si="21"/>
        <v>-19.828458103222317</v>
      </c>
      <c r="R97" s="72">
        <f t="shared" si="21"/>
        <v>12.372947080624215</v>
      </c>
      <c r="S97" s="72">
        <f t="shared" si="21"/>
        <v>10.955525771987269</v>
      </c>
      <c r="T97" s="72">
        <f t="shared" si="21"/>
        <v>-4.5593807038518577</v>
      </c>
      <c r="U97" s="72">
        <f t="shared" si="21"/>
        <v>-11.184122032709197</v>
      </c>
      <c r="V97" s="72">
        <f t="shared" si="21"/>
        <v>-0.27772724429290463</v>
      </c>
      <c r="W97" s="78">
        <f t="shared" si="13"/>
        <v>-9.5854450943869409</v>
      </c>
      <c r="X97" s="78">
        <f t="shared" si="14"/>
        <v>-10.753450787654302</v>
      </c>
      <c r="Y97" s="78">
        <f t="shared" si="15"/>
        <v>32.847144679939362</v>
      </c>
      <c r="Z97" s="78">
        <f t="shared" si="16"/>
        <v>3.9844232648621727</v>
      </c>
      <c r="AA97" s="78">
        <f t="shared" si="17"/>
        <v>-13.662435008055482</v>
      </c>
      <c r="AB97" s="78">
        <f t="shared" si="18"/>
        <v>-11.348867559901834</v>
      </c>
      <c r="AC97" s="78">
        <f t="shared" si="19"/>
        <v>-0.94078382243891756</v>
      </c>
    </row>
    <row r="98" spans="1:29" ht="12.75" customHeight="1" x14ac:dyDescent="0.15">
      <c r="A98" s="43"/>
      <c r="B98" s="50" t="s">
        <v>7</v>
      </c>
      <c r="C98" s="13" t="s">
        <v>10</v>
      </c>
      <c r="D98" s="72">
        <f t="shared" si="12"/>
        <v>29.019808111887613</v>
      </c>
      <c r="E98" s="72">
        <f t="shared" si="21"/>
        <v>39.738714974062759</v>
      </c>
      <c r="F98" s="72">
        <f t="shared" si="21"/>
        <v>10.965234406920061</v>
      </c>
      <c r="G98" s="72">
        <f t="shared" si="21"/>
        <v>15.429055349104374</v>
      </c>
      <c r="H98" s="72">
        <f t="shared" si="21"/>
        <v>11.021171555934316</v>
      </c>
      <c r="I98" s="72">
        <f t="shared" si="21"/>
        <v>-10.039132374804353</v>
      </c>
      <c r="J98" s="72">
        <f t="shared" si="21"/>
        <v>-1.0776588489906231</v>
      </c>
      <c r="K98" s="72">
        <f t="shared" si="21"/>
        <v>-5.6890788805468873</v>
      </c>
      <c r="L98" s="72">
        <f t="shared" si="21"/>
        <v>1.9415425080928657</v>
      </c>
      <c r="M98" s="72">
        <f t="shared" si="21"/>
        <v>-1.0921890236190421</v>
      </c>
      <c r="N98" s="72">
        <f t="shared" si="21"/>
        <v>-10.741302713993406</v>
      </c>
      <c r="O98" s="72">
        <f t="shared" si="21"/>
        <v>-13.406785813309767</v>
      </c>
      <c r="P98" s="72">
        <f t="shared" si="21"/>
        <v>-5.0698071043085804</v>
      </c>
      <c r="Q98" s="72">
        <f t="shared" si="21"/>
        <v>-15.988919310240561</v>
      </c>
      <c r="R98" s="72">
        <f t="shared" si="21"/>
        <v>9.6469449379630277</v>
      </c>
      <c r="S98" s="72">
        <f t="shared" si="21"/>
        <v>9.4425962579524452</v>
      </c>
      <c r="T98" s="72">
        <f t="shared" si="21"/>
        <v>-0.75408607214372125</v>
      </c>
      <c r="U98" s="72">
        <f t="shared" si="21"/>
        <v>2.8053782795805375</v>
      </c>
      <c r="V98" s="72">
        <f t="shared" si="21"/>
        <v>2.0782553259241183</v>
      </c>
      <c r="W98" s="78">
        <f t="shared" si="13"/>
        <v>-2.5171278699566528</v>
      </c>
      <c r="X98" s="78">
        <f t="shared" si="14"/>
        <v>-4.3233858268527712</v>
      </c>
      <c r="Y98" s="78">
        <f t="shared" si="15"/>
        <v>8.7785584961483494</v>
      </c>
      <c r="Z98" s="78">
        <f t="shared" si="16"/>
        <v>4.8338028363264414</v>
      </c>
      <c r="AA98" s="78">
        <f t="shared" si="17"/>
        <v>-7.3810751871398281</v>
      </c>
      <c r="AB98" s="78">
        <f t="shared" si="18"/>
        <v>-9.3786411331631996</v>
      </c>
      <c r="AC98" s="78">
        <f t="shared" si="19"/>
        <v>1.5511127269797198</v>
      </c>
    </row>
    <row r="99" spans="1:29" s="30" customFormat="1" ht="14" thickBo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s="30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sortState xmlns:xlrd2="http://schemas.microsoft.com/office/spreadsheetml/2017/richdata2" ref="A9:AA33">
    <sortCondition descending="1" ref="AA9:AA33"/>
  </sortState>
  <mergeCells count="5">
    <mergeCell ref="B38:AC38"/>
    <mergeCell ref="B69:AC69"/>
    <mergeCell ref="A2:AC2"/>
    <mergeCell ref="A4:AC4"/>
    <mergeCell ref="B7:AC7"/>
  </mergeCells>
  <hyperlinks>
    <hyperlink ref="A103" location="NOTAS!A1" display="NOTAS" xr:uid="{00000000-0004-0000-1300-000000000000}"/>
    <hyperlink ref="A1" location="ÍNDICE!A1" display="INDICE" xr:uid="{00000000-0004-0000-1300-000001000000}"/>
  </hyperlinks>
  <pageMargins left="0.75" right="0.75" top="1" bottom="1" header="0" footer="0"/>
  <pageSetup paperSize="9" orientation="portrait" verticalDpi="0"/>
  <headerFooter alignWithMargins="0"/>
  <ignoredErrors>
    <ignoredError sqref="AC9:AC33" formulaRange="1"/>
    <ignoredError sqref="AC74 AC92 AC9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30" customFormat="1" x14ac:dyDescent="0.15">
      <c r="A1" s="56" t="s">
        <v>0</v>
      </c>
    </row>
    <row r="2" spans="1:29" s="30" customFormat="1" x14ac:dyDescent="0.15">
      <c r="A2" s="83" t="s">
        <v>1068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30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30" customFormat="1" x14ac:dyDescent="0.15">
      <c r="A4" s="83" t="s">
        <v>1093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58"/>
      <c r="AB5" s="77"/>
    </row>
    <row r="6" spans="1:29" s="30" customFormat="1" ht="14" thickTop="1" x14ac:dyDescent="0.15">
      <c r="A6" s="31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30" customFormat="1" ht="14" thickTop="1" x14ac:dyDescent="0.15">
      <c r="A8" s="3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ht="12.75" customHeight="1" x14ac:dyDescent="0.15">
      <c r="A9" s="43">
        <v>1</v>
      </c>
      <c r="B9" s="43">
        <v>392190</v>
      </c>
      <c r="C9" s="8">
        <v>110.178</v>
      </c>
      <c r="D9" s="8">
        <v>137.35695999999999</v>
      </c>
      <c r="E9" s="8">
        <v>147.85692800000001</v>
      </c>
      <c r="F9" s="8">
        <v>175.57344000000001</v>
      </c>
      <c r="G9" s="8">
        <v>200.21843200000001</v>
      </c>
      <c r="H9" s="8">
        <v>224.13038800000001</v>
      </c>
      <c r="I9" s="8">
        <v>229.52798200000001</v>
      </c>
      <c r="J9" s="8">
        <v>244.603859</v>
      </c>
      <c r="K9" s="8">
        <v>289.62879600000002</v>
      </c>
      <c r="L9" s="8">
        <v>335.82378499999999</v>
      </c>
      <c r="M9" s="8">
        <v>422.06597499999998</v>
      </c>
      <c r="N9" s="8">
        <v>402.03695299999998</v>
      </c>
      <c r="O9" s="8">
        <v>397.59535699999998</v>
      </c>
      <c r="P9" s="38">
        <v>383.66758900000002</v>
      </c>
      <c r="Q9" s="38">
        <v>329.31464999999997</v>
      </c>
      <c r="R9" s="38">
        <v>423.96198900000002</v>
      </c>
      <c r="S9" s="38">
        <v>497.91774299999997</v>
      </c>
      <c r="T9" s="38">
        <v>582.16224999999997</v>
      </c>
      <c r="U9" s="38">
        <v>592.83607900000004</v>
      </c>
      <c r="V9" s="38">
        <v>635.84582799999998</v>
      </c>
      <c r="W9" s="38">
        <v>625.29126699999995</v>
      </c>
      <c r="X9" s="38">
        <v>606.96408099999996</v>
      </c>
      <c r="Y9" s="38">
        <v>661.07093599999996</v>
      </c>
      <c r="Z9" s="38">
        <v>679.62984700000004</v>
      </c>
      <c r="AA9" s="38">
        <v>674.84240599999998</v>
      </c>
      <c r="AB9" s="38">
        <v>613.72358199999985</v>
      </c>
      <c r="AC9" s="38">
        <f>SUM(C9:AB9)</f>
        <v>10623.825101999999</v>
      </c>
    </row>
    <row r="10" spans="1:29" ht="12.75" customHeight="1" x14ac:dyDescent="0.15">
      <c r="A10" s="43">
        <v>2</v>
      </c>
      <c r="B10" s="43">
        <v>392112</v>
      </c>
      <c r="C10" s="8">
        <v>37.880000000000003</v>
      </c>
      <c r="D10" s="8">
        <v>44.102455999999997</v>
      </c>
      <c r="E10" s="8">
        <v>59.969512000000002</v>
      </c>
      <c r="F10" s="8">
        <v>67.019596000000007</v>
      </c>
      <c r="G10" s="8">
        <v>69.550272000000007</v>
      </c>
      <c r="H10" s="8">
        <v>92.516908999999998</v>
      </c>
      <c r="I10" s="8">
        <v>28.795873</v>
      </c>
      <c r="J10" s="8">
        <v>35.524160000000002</v>
      </c>
      <c r="K10" s="8">
        <v>35.473838000000001</v>
      </c>
      <c r="L10" s="8">
        <v>65.079712999999998</v>
      </c>
      <c r="M10" s="8">
        <v>116.16495999999999</v>
      </c>
      <c r="N10" s="8">
        <v>166.168443</v>
      </c>
      <c r="O10" s="8">
        <v>189.31851900000001</v>
      </c>
      <c r="P10" s="38">
        <v>155.56199000000001</v>
      </c>
      <c r="Q10" s="38">
        <v>124.742925</v>
      </c>
      <c r="R10" s="38">
        <v>201.100784</v>
      </c>
      <c r="S10" s="38">
        <v>239.495544</v>
      </c>
      <c r="T10" s="38">
        <v>291.95431500000001</v>
      </c>
      <c r="U10" s="38">
        <v>312.64224999999999</v>
      </c>
      <c r="V10" s="38">
        <v>385.12255099999999</v>
      </c>
      <c r="W10" s="38">
        <v>445.01020899999997</v>
      </c>
      <c r="X10" s="38">
        <v>463.18778700000001</v>
      </c>
      <c r="Y10" s="38">
        <v>501.53444400000001</v>
      </c>
      <c r="Z10" s="38">
        <v>578.49670200000003</v>
      </c>
      <c r="AA10" s="38">
        <v>561.70468200000005</v>
      </c>
      <c r="AB10" s="38">
        <v>414.32792799999999</v>
      </c>
      <c r="AC10" s="38">
        <f t="shared" ref="AC10:AC36" si="0">SUM(C10:AB10)</f>
        <v>5682.4463619999997</v>
      </c>
    </row>
    <row r="11" spans="1:29" ht="12.75" customHeight="1" x14ac:dyDescent="0.15">
      <c r="A11" s="43">
        <v>3</v>
      </c>
      <c r="B11" s="43">
        <v>610910</v>
      </c>
      <c r="C11" s="8">
        <v>138.77699200000001</v>
      </c>
      <c r="D11" s="8">
        <v>178.15905599999999</v>
      </c>
      <c r="E11" s="8">
        <v>253.834048</v>
      </c>
      <c r="F11" s="8">
        <v>337.54060800000002</v>
      </c>
      <c r="G11" s="8">
        <v>368.16121600000002</v>
      </c>
      <c r="H11" s="8">
        <v>394.91655500000002</v>
      </c>
      <c r="I11" s="8">
        <v>372.99340599999999</v>
      </c>
      <c r="J11" s="8">
        <v>332.96436199999999</v>
      </c>
      <c r="K11" s="8">
        <v>295.86412999999999</v>
      </c>
      <c r="L11" s="8">
        <v>189.76015200000001</v>
      </c>
      <c r="M11" s="8">
        <v>179.90830700000001</v>
      </c>
      <c r="N11" s="8">
        <v>203.896331</v>
      </c>
      <c r="O11" s="8">
        <v>193.01975999999999</v>
      </c>
      <c r="P11" s="38">
        <v>206.62830199999999</v>
      </c>
      <c r="Q11" s="38">
        <v>229.809404</v>
      </c>
      <c r="R11" s="38">
        <v>247.00532799999999</v>
      </c>
      <c r="S11" s="38">
        <v>263.77032700000001</v>
      </c>
      <c r="T11" s="38">
        <v>262.41046899999998</v>
      </c>
      <c r="U11" s="38">
        <v>266.79088300000001</v>
      </c>
      <c r="V11" s="38">
        <v>269.66483699999998</v>
      </c>
      <c r="W11" s="38">
        <v>289.98584199999999</v>
      </c>
      <c r="X11" s="38">
        <v>299.31613700000003</v>
      </c>
      <c r="Y11" s="38">
        <v>308.58039500000001</v>
      </c>
      <c r="Z11" s="38">
        <v>383.246736</v>
      </c>
      <c r="AA11" s="38">
        <v>407.764409</v>
      </c>
      <c r="AB11" s="38">
        <v>366.04286000000002</v>
      </c>
      <c r="AC11" s="38">
        <f t="shared" si="0"/>
        <v>7240.8108520000005</v>
      </c>
    </row>
    <row r="12" spans="1:29" ht="12.75" customHeight="1" x14ac:dyDescent="0.15">
      <c r="A12" s="43">
        <v>4</v>
      </c>
      <c r="B12" s="43">
        <v>392113</v>
      </c>
      <c r="C12" s="8">
        <v>42.963000000000001</v>
      </c>
      <c r="D12" s="8">
        <v>38.119356000000003</v>
      </c>
      <c r="E12" s="8">
        <v>43.551276000000001</v>
      </c>
      <c r="F12" s="8">
        <v>62.679479999999998</v>
      </c>
      <c r="G12" s="8">
        <v>86.495816000000005</v>
      </c>
      <c r="H12" s="8">
        <v>132.545828</v>
      </c>
      <c r="I12" s="8">
        <v>159.541583</v>
      </c>
      <c r="J12" s="8">
        <v>163.99630199999999</v>
      </c>
      <c r="K12" s="8">
        <v>166.72920999999999</v>
      </c>
      <c r="L12" s="8">
        <v>154.046977</v>
      </c>
      <c r="M12" s="8">
        <v>154.96846099999999</v>
      </c>
      <c r="N12" s="8">
        <v>154.27708799999999</v>
      </c>
      <c r="O12" s="8">
        <v>176.33890500000001</v>
      </c>
      <c r="P12" s="38">
        <v>173.48215500000001</v>
      </c>
      <c r="Q12" s="38">
        <v>152.69840099999999</v>
      </c>
      <c r="R12" s="38">
        <v>205.82937899999999</v>
      </c>
      <c r="S12" s="38">
        <v>245.098692</v>
      </c>
      <c r="T12" s="38">
        <v>333.21333499999997</v>
      </c>
      <c r="U12" s="38">
        <v>331.56605999999999</v>
      </c>
      <c r="V12" s="38">
        <v>438.11913399999997</v>
      </c>
      <c r="W12" s="38">
        <v>397.14084600000001</v>
      </c>
      <c r="X12" s="38">
        <v>384.98858899999999</v>
      </c>
      <c r="Y12" s="38">
        <v>378.096181</v>
      </c>
      <c r="Z12" s="38">
        <v>404.30589800000001</v>
      </c>
      <c r="AA12" s="38">
        <v>391.05970300000001</v>
      </c>
      <c r="AB12" s="38">
        <v>324.23875700000002</v>
      </c>
      <c r="AC12" s="38">
        <f t="shared" si="0"/>
        <v>5696.0904119999987</v>
      </c>
    </row>
    <row r="13" spans="1:29" ht="12.75" customHeight="1" x14ac:dyDescent="0.15">
      <c r="A13" s="43">
        <v>5</v>
      </c>
      <c r="B13" s="43">
        <v>630790</v>
      </c>
      <c r="C13" s="8">
        <v>37.914000000000001</v>
      </c>
      <c r="D13" s="8">
        <v>53.671188000000001</v>
      </c>
      <c r="E13" s="8">
        <v>56.095635999999999</v>
      </c>
      <c r="F13" s="8">
        <v>71.229519999999994</v>
      </c>
      <c r="G13" s="8">
        <v>84.651679999999999</v>
      </c>
      <c r="H13" s="8">
        <v>98.993887000000001</v>
      </c>
      <c r="I13" s="8">
        <v>77.562027999999998</v>
      </c>
      <c r="J13" s="8">
        <v>69.555625000000006</v>
      </c>
      <c r="K13" s="8">
        <v>69.542266999999995</v>
      </c>
      <c r="L13" s="8">
        <v>75.342175999999995</v>
      </c>
      <c r="M13" s="8">
        <v>112.073004</v>
      </c>
      <c r="N13" s="8">
        <v>121.25446599999999</v>
      </c>
      <c r="O13" s="8">
        <v>152.20250899999999</v>
      </c>
      <c r="P13" s="38">
        <v>160.12591599999999</v>
      </c>
      <c r="Q13" s="38">
        <v>203.61810600000001</v>
      </c>
      <c r="R13" s="38">
        <v>218.21018900000001</v>
      </c>
      <c r="S13" s="38">
        <v>256.23652499999997</v>
      </c>
      <c r="T13" s="38">
        <v>274.62247600000001</v>
      </c>
      <c r="U13" s="38">
        <v>317.77936299999999</v>
      </c>
      <c r="V13" s="38">
        <v>352.82082800000001</v>
      </c>
      <c r="W13" s="38">
        <v>280.92164100000002</v>
      </c>
      <c r="X13" s="38">
        <v>299.107169</v>
      </c>
      <c r="Y13" s="38">
        <v>357.31974000000002</v>
      </c>
      <c r="Z13" s="38">
        <v>370.404087</v>
      </c>
      <c r="AA13" s="38">
        <v>386.82416599999999</v>
      </c>
      <c r="AB13" s="38">
        <v>771.26790500000004</v>
      </c>
      <c r="AC13" s="38">
        <f t="shared" si="0"/>
        <v>5329.3460969999996</v>
      </c>
    </row>
    <row r="14" spans="1:29" ht="12.75" customHeight="1" x14ac:dyDescent="0.15">
      <c r="A14" s="43">
        <v>6</v>
      </c>
      <c r="B14" s="43">
        <v>420292</v>
      </c>
      <c r="C14" s="8">
        <v>3.1760000000000002</v>
      </c>
      <c r="D14" s="8">
        <v>5.6048390000000001</v>
      </c>
      <c r="E14" s="8">
        <v>15.003488000000001</v>
      </c>
      <c r="F14" s="8">
        <v>18.923235999999999</v>
      </c>
      <c r="G14" s="8">
        <v>18.570119999999999</v>
      </c>
      <c r="H14" s="8">
        <v>29.664805999999999</v>
      </c>
      <c r="I14" s="8">
        <v>49.268464999999999</v>
      </c>
      <c r="J14" s="8">
        <v>48.028626000000003</v>
      </c>
      <c r="K14" s="8">
        <v>54.281059999999997</v>
      </c>
      <c r="L14" s="8">
        <v>58.502533999999997</v>
      </c>
      <c r="M14" s="8">
        <v>56.228648999999997</v>
      </c>
      <c r="N14" s="8">
        <v>46.267420000000001</v>
      </c>
      <c r="O14" s="8">
        <v>71.446099000000004</v>
      </c>
      <c r="P14" s="38">
        <v>83.224531999999996</v>
      </c>
      <c r="Q14" s="38">
        <v>72.462125999999998</v>
      </c>
      <c r="R14" s="38">
        <v>96.588065</v>
      </c>
      <c r="S14" s="38">
        <v>126.342237</v>
      </c>
      <c r="T14" s="38">
        <v>172.77874199999999</v>
      </c>
      <c r="U14" s="38">
        <v>190.96016700000001</v>
      </c>
      <c r="V14" s="38">
        <v>226.24167600000001</v>
      </c>
      <c r="W14" s="38">
        <v>238.80081100000001</v>
      </c>
      <c r="X14" s="38">
        <v>225.88905199999999</v>
      </c>
      <c r="Y14" s="38">
        <v>229.48424199999999</v>
      </c>
      <c r="Z14" s="38">
        <v>272.71497199999999</v>
      </c>
      <c r="AA14" s="38">
        <v>300.08166699999998</v>
      </c>
      <c r="AB14" s="38">
        <v>234.723422</v>
      </c>
      <c r="AC14" s="38">
        <f t="shared" si="0"/>
        <v>2945.2570529999998</v>
      </c>
    </row>
    <row r="15" spans="1:29" ht="12.75" customHeight="1" x14ac:dyDescent="0.15">
      <c r="A15" s="43">
        <v>7</v>
      </c>
      <c r="B15" s="43">
        <v>590320</v>
      </c>
      <c r="C15" s="8">
        <v>44.204000000000001</v>
      </c>
      <c r="D15" s="8">
        <v>56.248676000000003</v>
      </c>
      <c r="E15" s="8">
        <v>82.655696000000006</v>
      </c>
      <c r="F15" s="8">
        <v>108.476696</v>
      </c>
      <c r="G15" s="8">
        <v>133.45093600000001</v>
      </c>
      <c r="H15" s="8">
        <v>152.36213499999999</v>
      </c>
      <c r="I15" s="8">
        <v>175.874178</v>
      </c>
      <c r="J15" s="8">
        <v>168.155629</v>
      </c>
      <c r="K15" s="8">
        <v>208.11784900000001</v>
      </c>
      <c r="L15" s="8">
        <v>207.43318199999999</v>
      </c>
      <c r="M15" s="8">
        <v>214.828632</v>
      </c>
      <c r="N15" s="8">
        <v>209.66971599999999</v>
      </c>
      <c r="O15" s="8">
        <v>245.47069999999999</v>
      </c>
      <c r="P15" s="38">
        <v>237.273256</v>
      </c>
      <c r="Q15" s="38">
        <v>142.25935799999999</v>
      </c>
      <c r="R15" s="38">
        <v>164.810033</v>
      </c>
      <c r="S15" s="38">
        <v>197.29264599999999</v>
      </c>
      <c r="T15" s="38">
        <v>237.627409</v>
      </c>
      <c r="U15" s="38">
        <v>286.42434700000001</v>
      </c>
      <c r="V15" s="38">
        <v>293.36110100000002</v>
      </c>
      <c r="W15" s="38">
        <v>291.51801999999998</v>
      </c>
      <c r="X15" s="38">
        <v>332.44108999999997</v>
      </c>
      <c r="Y15" s="38">
        <v>302.77804600000002</v>
      </c>
      <c r="Z15" s="38">
        <v>317.99560200000002</v>
      </c>
      <c r="AA15" s="38">
        <v>290.29298899999998</v>
      </c>
      <c r="AB15" s="38">
        <v>192.106324</v>
      </c>
      <c r="AC15" s="38">
        <f t="shared" si="0"/>
        <v>5293.1282460000002</v>
      </c>
    </row>
    <row r="16" spans="1:29" ht="12.75" customHeight="1" x14ac:dyDescent="0.15">
      <c r="A16" s="43">
        <v>8</v>
      </c>
      <c r="B16" s="43">
        <v>611030</v>
      </c>
      <c r="C16" s="8">
        <v>104.16500000000001</v>
      </c>
      <c r="D16" s="8">
        <v>104.510312</v>
      </c>
      <c r="E16" s="8">
        <v>120.590312</v>
      </c>
      <c r="F16" s="8">
        <v>119.998272</v>
      </c>
      <c r="G16" s="8">
        <v>145.84836799999999</v>
      </c>
      <c r="H16" s="8">
        <v>156.05151699999999</v>
      </c>
      <c r="I16" s="8">
        <v>242.33026699999999</v>
      </c>
      <c r="J16" s="8">
        <v>236.06756899999999</v>
      </c>
      <c r="K16" s="8">
        <v>207.04564099999999</v>
      </c>
      <c r="L16" s="8">
        <v>170.95804000000001</v>
      </c>
      <c r="M16" s="8">
        <v>203.27946600000001</v>
      </c>
      <c r="N16" s="8">
        <v>213.94835699999999</v>
      </c>
      <c r="O16" s="8">
        <v>143.61943600000001</v>
      </c>
      <c r="P16" s="38">
        <v>118.279888</v>
      </c>
      <c r="Q16" s="38">
        <v>92.400186000000005</v>
      </c>
      <c r="R16" s="38">
        <v>120.753299</v>
      </c>
      <c r="S16" s="38">
        <v>153.013857</v>
      </c>
      <c r="T16" s="38">
        <v>153.59746699999999</v>
      </c>
      <c r="U16" s="38">
        <v>177.692207</v>
      </c>
      <c r="V16" s="38">
        <v>189.04946799999999</v>
      </c>
      <c r="W16" s="38">
        <v>207.05937599999999</v>
      </c>
      <c r="X16" s="38">
        <v>209.47066699999999</v>
      </c>
      <c r="Y16" s="38">
        <v>206.87027699999999</v>
      </c>
      <c r="Z16" s="38">
        <v>252.23759100000001</v>
      </c>
      <c r="AA16" s="38">
        <v>243.84828899999999</v>
      </c>
      <c r="AB16" s="38">
        <v>171.70341100000002</v>
      </c>
      <c r="AC16" s="38">
        <f t="shared" si="0"/>
        <v>4464.3885400000008</v>
      </c>
    </row>
    <row r="17" spans="1:29" ht="12.75" customHeight="1" x14ac:dyDescent="0.15">
      <c r="A17" s="43">
        <v>9</v>
      </c>
      <c r="B17" s="43">
        <v>520100</v>
      </c>
      <c r="C17" s="8">
        <v>219.76599999999999</v>
      </c>
      <c r="D17" s="8">
        <v>346.153504</v>
      </c>
      <c r="E17" s="8">
        <v>442.51286399999998</v>
      </c>
      <c r="F17" s="8">
        <v>619.14252799999997</v>
      </c>
      <c r="G17" s="8">
        <v>383.93766399999998</v>
      </c>
      <c r="H17" s="8">
        <v>542.83029099999999</v>
      </c>
      <c r="I17" s="8">
        <v>514.02350799999999</v>
      </c>
      <c r="J17" s="8">
        <v>440.49930599999999</v>
      </c>
      <c r="K17" s="8">
        <v>533.97688200000005</v>
      </c>
      <c r="L17" s="8">
        <v>566.14148399999999</v>
      </c>
      <c r="M17" s="8">
        <v>458.18918100000002</v>
      </c>
      <c r="N17" s="8">
        <v>489.639005</v>
      </c>
      <c r="O17" s="8">
        <v>461.92653899999999</v>
      </c>
      <c r="P17" s="38">
        <v>538.95871099999999</v>
      </c>
      <c r="Q17" s="38">
        <v>411.90369099999998</v>
      </c>
      <c r="R17" s="38">
        <v>630.63557100000003</v>
      </c>
      <c r="S17" s="38">
        <v>834.61907699999995</v>
      </c>
      <c r="T17" s="38">
        <v>450.35840999999999</v>
      </c>
      <c r="U17" s="38">
        <v>456.19326799999999</v>
      </c>
      <c r="V17" s="38">
        <v>422.05417599999998</v>
      </c>
      <c r="W17" s="38">
        <v>337.03236199999998</v>
      </c>
      <c r="X17" s="38">
        <v>0</v>
      </c>
      <c r="Y17" s="38">
        <v>0</v>
      </c>
      <c r="Z17" s="38">
        <v>386.32580400000001</v>
      </c>
      <c r="AA17" s="38">
        <v>222.093189</v>
      </c>
      <c r="AB17" s="38">
        <v>153.43105</v>
      </c>
      <c r="AC17" s="38">
        <f t="shared" si="0"/>
        <v>10862.344065000001</v>
      </c>
    </row>
    <row r="18" spans="1:29" ht="12.75" customHeight="1" x14ac:dyDescent="0.15">
      <c r="A18" s="43">
        <v>10</v>
      </c>
      <c r="B18" s="43">
        <v>590390</v>
      </c>
      <c r="C18" s="8">
        <v>34.502000000000002</v>
      </c>
      <c r="D18" s="8">
        <v>27.464096000000001</v>
      </c>
      <c r="E18" s="8">
        <v>51.641112</v>
      </c>
      <c r="F18" s="8">
        <v>69.172839999999994</v>
      </c>
      <c r="G18" s="8">
        <v>89.229439999999997</v>
      </c>
      <c r="H18" s="8">
        <v>122.54742</v>
      </c>
      <c r="I18" s="8">
        <v>161.24404699999999</v>
      </c>
      <c r="J18" s="8">
        <v>181.52596399999999</v>
      </c>
      <c r="K18" s="8">
        <v>146.71787900000001</v>
      </c>
      <c r="L18" s="8">
        <v>135.79555300000001</v>
      </c>
      <c r="M18" s="8">
        <v>143.80109100000001</v>
      </c>
      <c r="N18" s="8">
        <v>175.44292899999999</v>
      </c>
      <c r="O18" s="8">
        <v>200.36997</v>
      </c>
      <c r="P18" s="38">
        <v>189.460757</v>
      </c>
      <c r="Q18" s="38">
        <v>148.983643</v>
      </c>
      <c r="R18" s="38">
        <v>226.31150299999999</v>
      </c>
      <c r="S18" s="38">
        <v>251.39515599999999</v>
      </c>
      <c r="T18" s="38">
        <v>314.90976000000001</v>
      </c>
      <c r="U18" s="38">
        <v>319.40022900000002</v>
      </c>
      <c r="V18" s="38">
        <v>342.47186199999999</v>
      </c>
      <c r="W18" s="38">
        <v>363.88279299999999</v>
      </c>
      <c r="X18" s="38">
        <v>353.61870900000002</v>
      </c>
      <c r="Y18" s="38">
        <v>329.30920300000002</v>
      </c>
      <c r="Z18" s="38">
        <v>288.185113</v>
      </c>
      <c r="AA18" s="38">
        <v>217.247187</v>
      </c>
      <c r="AB18" s="38">
        <v>194.89783400000002</v>
      </c>
      <c r="AC18" s="38">
        <f t="shared" si="0"/>
        <v>5079.5280899999998</v>
      </c>
    </row>
    <row r="19" spans="1:29" ht="12.75" customHeight="1" x14ac:dyDescent="0.15">
      <c r="A19" s="43">
        <v>11</v>
      </c>
      <c r="B19" s="43">
        <v>580632</v>
      </c>
      <c r="C19" s="8">
        <v>85.674000000000007</v>
      </c>
      <c r="D19" s="8">
        <v>100.534384</v>
      </c>
      <c r="E19" s="8">
        <v>122.201472</v>
      </c>
      <c r="F19" s="8">
        <v>153.17521600000001</v>
      </c>
      <c r="G19" s="8">
        <v>170.544352</v>
      </c>
      <c r="H19" s="8">
        <v>187.50338300000001</v>
      </c>
      <c r="I19" s="8">
        <v>166.12025</v>
      </c>
      <c r="J19" s="8">
        <v>181.12581599999999</v>
      </c>
      <c r="K19" s="8">
        <v>178.081076</v>
      </c>
      <c r="L19" s="8">
        <v>176.344359</v>
      </c>
      <c r="M19" s="8">
        <v>200.574061</v>
      </c>
      <c r="N19" s="8">
        <v>209.991939</v>
      </c>
      <c r="O19" s="8">
        <v>244.95435599999999</v>
      </c>
      <c r="P19" s="38">
        <v>210.37981600000001</v>
      </c>
      <c r="Q19" s="38">
        <v>156.00062299999999</v>
      </c>
      <c r="R19" s="38">
        <v>207.72651200000001</v>
      </c>
      <c r="S19" s="38">
        <v>217.98580899999999</v>
      </c>
      <c r="T19" s="38">
        <v>221.20640900000001</v>
      </c>
      <c r="U19" s="38">
        <v>228.047808</v>
      </c>
      <c r="V19" s="38">
        <v>213.90577200000001</v>
      </c>
      <c r="W19" s="38">
        <v>202.39297099999999</v>
      </c>
      <c r="X19" s="38">
        <v>188.554428</v>
      </c>
      <c r="Y19" s="38">
        <v>203.35343599999999</v>
      </c>
      <c r="Z19" s="38">
        <v>222.13947999999999</v>
      </c>
      <c r="AA19" s="38">
        <v>201.80338699999999</v>
      </c>
      <c r="AB19" s="38">
        <v>148.91120900000001</v>
      </c>
      <c r="AC19" s="38">
        <f t="shared" si="0"/>
        <v>4799.2323239999987</v>
      </c>
    </row>
    <row r="20" spans="1:29" ht="12.75" customHeight="1" x14ac:dyDescent="0.15">
      <c r="A20" s="43">
        <v>12</v>
      </c>
      <c r="B20" s="43">
        <v>560312</v>
      </c>
      <c r="C20" s="8">
        <v>0</v>
      </c>
      <c r="D20" s="8">
        <v>11.611679000000001</v>
      </c>
      <c r="E20" s="8">
        <v>21.171672000000001</v>
      </c>
      <c r="F20" s="8">
        <v>19.238752000000002</v>
      </c>
      <c r="G20" s="8">
        <v>21.939584</v>
      </c>
      <c r="H20" s="8">
        <v>26.564883999999999</v>
      </c>
      <c r="I20" s="8">
        <v>67.908849000000004</v>
      </c>
      <c r="J20" s="8">
        <v>74.710159000000004</v>
      </c>
      <c r="K20" s="8">
        <v>122.86530500000001</v>
      </c>
      <c r="L20" s="8">
        <v>108.380658</v>
      </c>
      <c r="M20" s="8">
        <v>106.791461</v>
      </c>
      <c r="N20" s="8">
        <v>134.383782</v>
      </c>
      <c r="O20" s="8">
        <v>132.82117099999999</v>
      </c>
      <c r="P20" s="38">
        <v>140.84497200000001</v>
      </c>
      <c r="Q20" s="38">
        <v>130.75842599999999</v>
      </c>
      <c r="R20" s="38">
        <v>165.29868400000001</v>
      </c>
      <c r="S20" s="38">
        <v>203.78952899999999</v>
      </c>
      <c r="T20" s="38">
        <v>152.66707099999999</v>
      </c>
      <c r="U20" s="38">
        <v>210.01160999999999</v>
      </c>
      <c r="V20" s="38">
        <v>210.8621</v>
      </c>
      <c r="W20" s="38">
        <v>217.55481700000001</v>
      </c>
      <c r="X20" s="38">
        <v>185.85761600000001</v>
      </c>
      <c r="Y20" s="38">
        <v>190.17683700000001</v>
      </c>
      <c r="Z20" s="38">
        <v>184.156723</v>
      </c>
      <c r="AA20" s="38">
        <v>197.99643399999999</v>
      </c>
      <c r="AB20" s="38">
        <v>223.614104</v>
      </c>
      <c r="AC20" s="38">
        <f t="shared" si="0"/>
        <v>3261.9768789999998</v>
      </c>
    </row>
    <row r="21" spans="1:29" ht="12.75" customHeight="1" x14ac:dyDescent="0.15">
      <c r="A21" s="43">
        <v>13</v>
      </c>
      <c r="B21" s="43">
        <v>620342</v>
      </c>
      <c r="C21" s="8">
        <v>352.87001600000002</v>
      </c>
      <c r="D21" s="8">
        <v>362.02076799999998</v>
      </c>
      <c r="E21" s="8">
        <v>418.71740799999998</v>
      </c>
      <c r="F21" s="8">
        <v>447.80412799999999</v>
      </c>
      <c r="G21" s="8">
        <v>288.60057599999999</v>
      </c>
      <c r="H21" s="8">
        <v>211.26900699999999</v>
      </c>
      <c r="I21" s="8">
        <v>195.91775100000001</v>
      </c>
      <c r="J21" s="8">
        <v>189.49901199999999</v>
      </c>
      <c r="K21" s="8">
        <v>147.849356</v>
      </c>
      <c r="L21" s="8">
        <v>116.796823</v>
      </c>
      <c r="M21" s="8">
        <v>121.151872</v>
      </c>
      <c r="N21" s="8">
        <v>111.839955</v>
      </c>
      <c r="O21" s="8">
        <v>114.83722299999999</v>
      </c>
      <c r="P21" s="38">
        <v>132.63457500000001</v>
      </c>
      <c r="Q21" s="38">
        <v>112.494258</v>
      </c>
      <c r="R21" s="38">
        <v>119.428408</v>
      </c>
      <c r="S21" s="38">
        <v>142.07275100000001</v>
      </c>
      <c r="T21" s="38">
        <v>153.807637</v>
      </c>
      <c r="U21" s="38">
        <v>171.21302800000001</v>
      </c>
      <c r="V21" s="38">
        <v>195.16503399999999</v>
      </c>
      <c r="W21" s="38">
        <v>208.03422599999999</v>
      </c>
      <c r="X21" s="38">
        <v>206.920357</v>
      </c>
      <c r="Y21" s="38">
        <v>183.70075</v>
      </c>
      <c r="Z21" s="38">
        <v>185.77542500000001</v>
      </c>
      <c r="AA21" s="38">
        <v>185.65965399999999</v>
      </c>
      <c r="AB21" s="38">
        <v>116.002858</v>
      </c>
      <c r="AC21" s="38">
        <f t="shared" si="0"/>
        <v>5192.082856</v>
      </c>
    </row>
    <row r="22" spans="1:29" ht="12.75" customHeight="1" x14ac:dyDescent="0.15">
      <c r="A22" s="43">
        <v>14</v>
      </c>
      <c r="B22" s="43">
        <v>620462</v>
      </c>
      <c r="C22" s="8">
        <v>191.798</v>
      </c>
      <c r="D22" s="8">
        <v>302.83235200000001</v>
      </c>
      <c r="E22" s="8">
        <v>350.54448000000002</v>
      </c>
      <c r="F22" s="8">
        <v>399.66070400000001</v>
      </c>
      <c r="G22" s="8">
        <v>323.95823999999999</v>
      </c>
      <c r="H22" s="8">
        <v>258.189707</v>
      </c>
      <c r="I22" s="8">
        <v>210.91172</v>
      </c>
      <c r="J22" s="8">
        <v>233.496253</v>
      </c>
      <c r="K22" s="8">
        <v>195.35477399999999</v>
      </c>
      <c r="L22" s="8">
        <v>154.50005999999999</v>
      </c>
      <c r="M22" s="8">
        <v>130.784717</v>
      </c>
      <c r="N22" s="8">
        <v>138.18754100000001</v>
      </c>
      <c r="O22" s="8">
        <v>133.41086899999999</v>
      </c>
      <c r="P22" s="38">
        <v>127.722117</v>
      </c>
      <c r="Q22" s="38">
        <v>100.719103</v>
      </c>
      <c r="R22" s="38">
        <v>98.541279000000003</v>
      </c>
      <c r="S22" s="38">
        <v>109.71184</v>
      </c>
      <c r="T22" s="38">
        <v>123.806544</v>
      </c>
      <c r="U22" s="38">
        <v>142.52712199999999</v>
      </c>
      <c r="V22" s="38">
        <v>148.10468399999999</v>
      </c>
      <c r="W22" s="38">
        <v>148.365633</v>
      </c>
      <c r="X22" s="38">
        <v>149.595147</v>
      </c>
      <c r="Y22" s="38">
        <v>146.71228199999999</v>
      </c>
      <c r="Z22" s="38">
        <v>169.55249900000001</v>
      </c>
      <c r="AA22" s="38">
        <v>173.486648</v>
      </c>
      <c r="AB22" s="38">
        <v>117.92128099999999</v>
      </c>
      <c r="AC22" s="38">
        <f t="shared" si="0"/>
        <v>4780.3955960000003</v>
      </c>
    </row>
    <row r="23" spans="1:29" ht="12.75" customHeight="1" x14ac:dyDescent="0.15">
      <c r="A23" s="43">
        <v>15</v>
      </c>
      <c r="B23" s="43">
        <v>611020</v>
      </c>
      <c r="C23" s="8">
        <v>14.968999999999999</v>
      </c>
      <c r="D23" s="8">
        <v>18.447416</v>
      </c>
      <c r="E23" s="8">
        <v>88.783448000000007</v>
      </c>
      <c r="F23" s="8">
        <v>138.08198400000001</v>
      </c>
      <c r="G23" s="8">
        <v>206.70854399999999</v>
      </c>
      <c r="H23" s="8">
        <v>223.207673</v>
      </c>
      <c r="I23" s="8">
        <v>229.89185699999999</v>
      </c>
      <c r="J23" s="8">
        <v>220.540739</v>
      </c>
      <c r="K23" s="8">
        <v>213.865354</v>
      </c>
      <c r="L23" s="8">
        <v>179.55955800000001</v>
      </c>
      <c r="M23" s="8">
        <v>90.960875999999999</v>
      </c>
      <c r="N23" s="8">
        <v>92.169338999999994</v>
      </c>
      <c r="O23" s="8">
        <v>78.817746999999997</v>
      </c>
      <c r="P23" s="38">
        <v>95.715744000000001</v>
      </c>
      <c r="Q23" s="38">
        <v>60.979863000000002</v>
      </c>
      <c r="R23" s="38">
        <v>68.323774</v>
      </c>
      <c r="S23" s="38">
        <v>79.079600999999997</v>
      </c>
      <c r="T23" s="38">
        <v>85.336872999999997</v>
      </c>
      <c r="U23" s="38">
        <v>101.060591</v>
      </c>
      <c r="V23" s="38">
        <v>116.326712</v>
      </c>
      <c r="W23" s="38">
        <v>118.718086</v>
      </c>
      <c r="X23" s="38">
        <v>109.630803</v>
      </c>
      <c r="Y23" s="38">
        <v>110.83400899999999</v>
      </c>
      <c r="Z23" s="38">
        <v>140.23570799999999</v>
      </c>
      <c r="AA23" s="38">
        <v>162.40841399999999</v>
      </c>
      <c r="AB23" s="38">
        <v>128.72575199999997</v>
      </c>
      <c r="AC23" s="38">
        <f t="shared" si="0"/>
        <v>3173.3794650000004</v>
      </c>
    </row>
    <row r="24" spans="1:29" ht="12.75" customHeight="1" x14ac:dyDescent="0.15">
      <c r="A24" s="43">
        <v>16</v>
      </c>
      <c r="B24" s="43">
        <v>610990</v>
      </c>
      <c r="C24" s="8">
        <v>35.14</v>
      </c>
      <c r="D24" s="8">
        <v>52.17586</v>
      </c>
      <c r="E24" s="8">
        <v>99.142976000000004</v>
      </c>
      <c r="F24" s="8">
        <v>64.435351999999995</v>
      </c>
      <c r="G24" s="8">
        <v>93.608583999999993</v>
      </c>
      <c r="H24" s="8">
        <v>114.94767400000001</v>
      </c>
      <c r="I24" s="8">
        <v>99.869450999999998</v>
      </c>
      <c r="J24" s="8">
        <v>82.746716000000006</v>
      </c>
      <c r="K24" s="8">
        <v>90.183702999999994</v>
      </c>
      <c r="L24" s="8">
        <v>73.106350000000006</v>
      </c>
      <c r="M24" s="8">
        <v>67.604140999999998</v>
      </c>
      <c r="N24" s="8">
        <v>67.173203999999998</v>
      </c>
      <c r="O24" s="8">
        <v>45.189357000000001</v>
      </c>
      <c r="P24" s="38">
        <v>39.274759000000003</v>
      </c>
      <c r="Q24" s="38">
        <v>44.102800000000002</v>
      </c>
      <c r="R24" s="38">
        <v>59.029179999999997</v>
      </c>
      <c r="S24" s="38">
        <v>76.249758</v>
      </c>
      <c r="T24" s="38">
        <v>102.623161</v>
      </c>
      <c r="U24" s="38">
        <v>127.01280300000001</v>
      </c>
      <c r="V24" s="38">
        <v>157.053787</v>
      </c>
      <c r="W24" s="38">
        <v>166.28180800000001</v>
      </c>
      <c r="X24" s="38">
        <v>183.38763</v>
      </c>
      <c r="Y24" s="38">
        <v>156.12476899999999</v>
      </c>
      <c r="Z24" s="38">
        <v>151.85294400000001</v>
      </c>
      <c r="AA24" s="38">
        <v>151.26519500000001</v>
      </c>
      <c r="AB24" s="38">
        <v>117.90882000000001</v>
      </c>
      <c r="AC24" s="38">
        <f t="shared" si="0"/>
        <v>2517.4907819999999</v>
      </c>
    </row>
    <row r="25" spans="1:29" ht="12.75" customHeight="1" x14ac:dyDescent="0.15">
      <c r="A25" s="43">
        <v>17</v>
      </c>
      <c r="B25" s="43">
        <v>420222</v>
      </c>
      <c r="C25" s="8">
        <v>6.38</v>
      </c>
      <c r="D25" s="8">
        <v>6.933808</v>
      </c>
      <c r="E25" s="8">
        <v>7.7139759999999997</v>
      </c>
      <c r="F25" s="8">
        <v>9.4537270000000007</v>
      </c>
      <c r="G25" s="8">
        <v>11.667707</v>
      </c>
      <c r="H25" s="8">
        <v>14.925039999999999</v>
      </c>
      <c r="I25" s="8">
        <v>25.919938999999999</v>
      </c>
      <c r="J25" s="8">
        <v>36.571396</v>
      </c>
      <c r="K25" s="8">
        <v>40.757829000000001</v>
      </c>
      <c r="L25" s="8">
        <v>45.183365999999999</v>
      </c>
      <c r="M25" s="8">
        <v>54.147717999999998</v>
      </c>
      <c r="N25" s="8">
        <v>69.983765000000005</v>
      </c>
      <c r="O25" s="8">
        <v>86.468709000000004</v>
      </c>
      <c r="P25" s="38">
        <v>94.848748999999998</v>
      </c>
      <c r="Q25" s="38">
        <v>78.836250000000007</v>
      </c>
      <c r="R25" s="38">
        <v>95.509332000000001</v>
      </c>
      <c r="S25" s="38">
        <v>114.471172</v>
      </c>
      <c r="T25" s="38">
        <v>126.47314900000001</v>
      </c>
      <c r="U25" s="38">
        <v>129.93906100000001</v>
      </c>
      <c r="V25" s="38">
        <v>142.98875200000001</v>
      </c>
      <c r="W25" s="38">
        <v>141.92070100000001</v>
      </c>
      <c r="X25" s="38">
        <v>133.02982399999999</v>
      </c>
      <c r="Y25" s="38">
        <v>126.43185099999999</v>
      </c>
      <c r="Z25" s="38">
        <v>141.80283</v>
      </c>
      <c r="AA25" s="38">
        <v>141.35672700000001</v>
      </c>
      <c r="AB25" s="38">
        <v>94.641203000000004</v>
      </c>
      <c r="AC25" s="38">
        <f t="shared" si="0"/>
        <v>1978.356581</v>
      </c>
    </row>
    <row r="26" spans="1:29" ht="12.75" customHeight="1" x14ac:dyDescent="0.15">
      <c r="A26" s="43">
        <v>18</v>
      </c>
      <c r="B26" s="43">
        <v>540233</v>
      </c>
      <c r="C26" s="8">
        <v>11.034000000000001</v>
      </c>
      <c r="D26" s="8">
        <v>16.126802000000001</v>
      </c>
      <c r="E26" s="8">
        <v>37.356479999999998</v>
      </c>
      <c r="F26" s="8">
        <v>37.087684000000003</v>
      </c>
      <c r="G26" s="8">
        <v>41.13212</v>
      </c>
      <c r="H26" s="8">
        <v>80.810817999999998</v>
      </c>
      <c r="I26" s="8">
        <v>60.591490999999998</v>
      </c>
      <c r="J26" s="8">
        <v>59.376956999999997</v>
      </c>
      <c r="K26" s="8">
        <v>55.427669000000002</v>
      </c>
      <c r="L26" s="8">
        <v>54.823771000000001</v>
      </c>
      <c r="M26" s="8">
        <v>57.3035</v>
      </c>
      <c r="N26" s="8">
        <v>73.764452000000006</v>
      </c>
      <c r="O26" s="8">
        <v>76.172404</v>
      </c>
      <c r="P26" s="38">
        <v>89.540598000000003</v>
      </c>
      <c r="Q26" s="38">
        <v>89.332222000000002</v>
      </c>
      <c r="R26" s="38">
        <v>113.922231</v>
      </c>
      <c r="S26" s="38">
        <v>148.549556</v>
      </c>
      <c r="T26" s="38">
        <v>137.021838</v>
      </c>
      <c r="U26" s="38">
        <v>116.410327</v>
      </c>
      <c r="V26" s="38">
        <v>116.779298</v>
      </c>
      <c r="W26" s="38">
        <v>138.05104</v>
      </c>
      <c r="X26" s="38">
        <v>125.104753</v>
      </c>
      <c r="Y26" s="38">
        <v>144.92884699999999</v>
      </c>
      <c r="Z26" s="38">
        <v>156.115388</v>
      </c>
      <c r="AA26" s="38">
        <v>136.11586</v>
      </c>
      <c r="AB26" s="38">
        <v>104.569216</v>
      </c>
      <c r="AC26" s="38">
        <f t="shared" si="0"/>
        <v>2277.4493219999999</v>
      </c>
    </row>
    <row r="27" spans="1:29" ht="12.75" customHeight="1" x14ac:dyDescent="0.15">
      <c r="A27" s="43">
        <v>19</v>
      </c>
      <c r="B27" s="43">
        <v>620193</v>
      </c>
      <c r="C27" s="8">
        <v>2.02</v>
      </c>
      <c r="D27" s="8">
        <v>1.0846089999999999</v>
      </c>
      <c r="E27" s="8">
        <v>2.8495010000000001</v>
      </c>
      <c r="F27" s="8">
        <v>8.9625900000000005</v>
      </c>
      <c r="G27" s="8">
        <v>25.324273999999999</v>
      </c>
      <c r="H27" s="8">
        <v>15.757823</v>
      </c>
      <c r="I27" s="8">
        <v>21.882004999999999</v>
      </c>
      <c r="J27" s="8">
        <v>20.542947000000002</v>
      </c>
      <c r="K27" s="8">
        <v>17.049382000000001</v>
      </c>
      <c r="L27" s="8">
        <v>19.045624</v>
      </c>
      <c r="M27" s="8">
        <v>28.163941000000001</v>
      </c>
      <c r="N27" s="8">
        <v>32.377251000000001</v>
      </c>
      <c r="O27" s="8">
        <v>30.388262000000001</v>
      </c>
      <c r="P27" s="38">
        <v>36.265011999999999</v>
      </c>
      <c r="Q27" s="38">
        <v>26.924807999999999</v>
      </c>
      <c r="R27" s="38">
        <v>35.977227999999997</v>
      </c>
      <c r="S27" s="38">
        <v>54.985796000000001</v>
      </c>
      <c r="T27" s="38">
        <v>54.092370000000003</v>
      </c>
      <c r="U27" s="38">
        <v>56.366397999999997</v>
      </c>
      <c r="V27" s="38">
        <v>67.694596000000004</v>
      </c>
      <c r="W27" s="38">
        <v>92.446493000000004</v>
      </c>
      <c r="X27" s="38">
        <v>104.623783</v>
      </c>
      <c r="Y27" s="38">
        <v>106.79697400000001</v>
      </c>
      <c r="Z27" s="38">
        <v>127.173855</v>
      </c>
      <c r="AA27" s="38">
        <v>127.473488</v>
      </c>
      <c r="AB27" s="38">
        <v>82.244635000000002</v>
      </c>
      <c r="AC27" s="38">
        <f t="shared" si="0"/>
        <v>1198.513645</v>
      </c>
    </row>
    <row r="28" spans="1:29" ht="12.75" customHeight="1" x14ac:dyDescent="0.15">
      <c r="A28" s="43">
        <v>20</v>
      </c>
      <c r="B28" s="43">
        <v>620520</v>
      </c>
      <c r="C28" s="8">
        <v>41.390999999999998</v>
      </c>
      <c r="D28" s="8">
        <v>36.208303999999998</v>
      </c>
      <c r="E28" s="8">
        <v>54.128368000000002</v>
      </c>
      <c r="F28" s="8">
        <v>53.395071999999999</v>
      </c>
      <c r="G28" s="8">
        <v>48.237471999999997</v>
      </c>
      <c r="H28" s="8">
        <v>48.850574000000002</v>
      </c>
      <c r="I28" s="8">
        <v>51.604903999999998</v>
      </c>
      <c r="J28" s="8">
        <v>55.451720000000002</v>
      </c>
      <c r="K28" s="8">
        <v>58.633893999999998</v>
      </c>
      <c r="L28" s="8">
        <v>58.238872000000001</v>
      </c>
      <c r="M28" s="8">
        <v>75.060945000000004</v>
      </c>
      <c r="N28" s="8">
        <v>77.964219999999997</v>
      </c>
      <c r="O28" s="8">
        <v>87.598217000000005</v>
      </c>
      <c r="P28" s="38">
        <v>101.19484199999999</v>
      </c>
      <c r="Q28" s="38">
        <v>83.668139999999994</v>
      </c>
      <c r="R28" s="38">
        <v>81.950907999999998</v>
      </c>
      <c r="S28" s="38">
        <v>113.38142999999999</v>
      </c>
      <c r="T28" s="38">
        <v>121.610677</v>
      </c>
      <c r="U28" s="38">
        <v>126.61860900000001</v>
      </c>
      <c r="V28" s="38">
        <v>142.56571500000001</v>
      </c>
      <c r="W28" s="38">
        <v>137.50905800000001</v>
      </c>
      <c r="X28" s="38">
        <v>140.69599700000001</v>
      </c>
      <c r="Y28" s="38">
        <v>124.22105999999999</v>
      </c>
      <c r="Z28" s="38">
        <v>128.281992</v>
      </c>
      <c r="AA28" s="38">
        <v>123.267262</v>
      </c>
      <c r="AB28" s="38">
        <v>77.809267000000006</v>
      </c>
      <c r="AC28" s="38">
        <f t="shared" si="0"/>
        <v>2249.5385190000002</v>
      </c>
    </row>
    <row r="29" spans="1:29" ht="12.75" customHeight="1" x14ac:dyDescent="0.15">
      <c r="A29" s="43">
        <v>21</v>
      </c>
      <c r="B29" s="43">
        <v>560313</v>
      </c>
      <c r="C29" s="8">
        <v>0</v>
      </c>
      <c r="D29" s="8">
        <v>23.342504000000002</v>
      </c>
      <c r="E29" s="8">
        <v>26.860247999999999</v>
      </c>
      <c r="F29" s="8">
        <v>51.749535999999999</v>
      </c>
      <c r="G29" s="8">
        <v>98.334152000000003</v>
      </c>
      <c r="H29" s="8">
        <v>146.050117</v>
      </c>
      <c r="I29" s="8">
        <v>106.568432</v>
      </c>
      <c r="J29" s="8">
        <v>92.399868999999995</v>
      </c>
      <c r="K29" s="8">
        <v>41.864283999999998</v>
      </c>
      <c r="L29" s="8">
        <v>53.649545000000003</v>
      </c>
      <c r="M29" s="8">
        <v>52.978324000000001</v>
      </c>
      <c r="N29" s="8">
        <v>54.589036</v>
      </c>
      <c r="O29" s="8">
        <v>59.516739999999999</v>
      </c>
      <c r="P29" s="38">
        <v>64.743667000000002</v>
      </c>
      <c r="Q29" s="38">
        <v>72.814499999999995</v>
      </c>
      <c r="R29" s="38">
        <v>91.391968000000006</v>
      </c>
      <c r="S29" s="38">
        <v>99.376572999999993</v>
      </c>
      <c r="T29" s="38">
        <v>105.629777</v>
      </c>
      <c r="U29" s="38">
        <v>114.96825699999999</v>
      </c>
      <c r="V29" s="38">
        <v>129.388825</v>
      </c>
      <c r="W29" s="38">
        <v>118.4171</v>
      </c>
      <c r="X29" s="38">
        <v>98.554113000000001</v>
      </c>
      <c r="Y29" s="38">
        <v>118.393979</v>
      </c>
      <c r="Z29" s="38">
        <v>113.649591</v>
      </c>
      <c r="AA29" s="38">
        <v>113.013661</v>
      </c>
      <c r="AB29" s="38">
        <v>97.736478000000005</v>
      </c>
      <c r="AC29" s="38">
        <f t="shared" si="0"/>
        <v>2145.9812759999995</v>
      </c>
    </row>
    <row r="30" spans="1:29" ht="12.75" customHeight="1" x14ac:dyDescent="0.15">
      <c r="A30" s="43">
        <v>22</v>
      </c>
      <c r="B30" s="43">
        <v>940490</v>
      </c>
      <c r="C30" s="8">
        <v>6.8380000000000001</v>
      </c>
      <c r="D30" s="8">
        <v>6.2932110000000003</v>
      </c>
      <c r="E30" s="8">
        <v>8.256983</v>
      </c>
      <c r="F30" s="8">
        <v>11.940531999999999</v>
      </c>
      <c r="G30" s="8">
        <v>13.661892999999999</v>
      </c>
      <c r="H30" s="8">
        <v>20.258115</v>
      </c>
      <c r="I30" s="8">
        <v>23.198043999999999</v>
      </c>
      <c r="J30" s="8">
        <v>25.214735999999998</v>
      </c>
      <c r="K30" s="8">
        <v>21.816405</v>
      </c>
      <c r="L30" s="8">
        <v>32.771045000000001</v>
      </c>
      <c r="M30" s="8">
        <v>38.992458999999997</v>
      </c>
      <c r="N30" s="8">
        <v>46.773370999999997</v>
      </c>
      <c r="O30" s="8">
        <v>57.581093000000003</v>
      </c>
      <c r="P30" s="38">
        <v>55.130031000000002</v>
      </c>
      <c r="Q30" s="38">
        <v>50.510657999999999</v>
      </c>
      <c r="R30" s="38">
        <v>97.30753</v>
      </c>
      <c r="S30" s="38">
        <v>133.634681</v>
      </c>
      <c r="T30" s="38">
        <v>140.81003200000001</v>
      </c>
      <c r="U30" s="38">
        <v>106.098738</v>
      </c>
      <c r="V30" s="38">
        <v>105.332212</v>
      </c>
      <c r="W30" s="38">
        <v>111.068365</v>
      </c>
      <c r="X30" s="38">
        <v>88.568168999999997</v>
      </c>
      <c r="Y30" s="38">
        <v>109.71310200000001</v>
      </c>
      <c r="Z30" s="38">
        <v>116.936592</v>
      </c>
      <c r="AA30" s="38">
        <v>112.920648</v>
      </c>
      <c r="AB30" s="38">
        <v>97.165700000000015</v>
      </c>
      <c r="AC30" s="38">
        <f t="shared" si="0"/>
        <v>1638.7923449999998</v>
      </c>
    </row>
    <row r="31" spans="1:29" ht="12.75" customHeight="1" x14ac:dyDescent="0.15">
      <c r="A31" s="43">
        <v>23</v>
      </c>
      <c r="B31" s="43">
        <v>621010</v>
      </c>
      <c r="C31" s="8">
        <v>9.5630000000000006</v>
      </c>
      <c r="D31" s="8">
        <v>30.25592</v>
      </c>
      <c r="E31" s="8">
        <v>38.146180000000001</v>
      </c>
      <c r="F31" s="8">
        <v>38.651496000000002</v>
      </c>
      <c r="G31" s="8">
        <v>39.996040000000001</v>
      </c>
      <c r="H31" s="8">
        <v>41.378042999999998</v>
      </c>
      <c r="I31" s="8">
        <v>33.832163999999999</v>
      </c>
      <c r="J31" s="8">
        <v>38.930014</v>
      </c>
      <c r="K31" s="8">
        <v>48.734893999999997</v>
      </c>
      <c r="L31" s="8">
        <v>50.192579000000002</v>
      </c>
      <c r="M31" s="8">
        <v>62.135075999999998</v>
      </c>
      <c r="N31" s="8">
        <v>40.073905000000003</v>
      </c>
      <c r="O31" s="8">
        <v>40.371482</v>
      </c>
      <c r="P31" s="38">
        <v>51.923431000000001</v>
      </c>
      <c r="Q31" s="38">
        <v>57.087724000000001</v>
      </c>
      <c r="R31" s="38">
        <v>61.675849999999997</v>
      </c>
      <c r="S31" s="38">
        <v>69.028184999999993</v>
      </c>
      <c r="T31" s="38">
        <v>66.286517000000003</v>
      </c>
      <c r="U31" s="38">
        <v>73.236399000000006</v>
      </c>
      <c r="V31" s="38">
        <v>67.581464999999994</v>
      </c>
      <c r="W31" s="38">
        <v>94.930358999999996</v>
      </c>
      <c r="X31" s="38">
        <v>90.193027000000001</v>
      </c>
      <c r="Y31" s="38">
        <v>96.888160999999997</v>
      </c>
      <c r="Z31" s="38">
        <v>107.814331</v>
      </c>
      <c r="AA31" s="38">
        <v>111.682711</v>
      </c>
      <c r="AB31" s="38">
        <v>130.200715</v>
      </c>
      <c r="AC31" s="38">
        <f t="shared" si="0"/>
        <v>1590.7896680000001</v>
      </c>
    </row>
    <row r="32" spans="1:29" ht="12.75" customHeight="1" x14ac:dyDescent="0.15">
      <c r="A32" s="43">
        <v>24</v>
      </c>
      <c r="B32" s="43">
        <v>520942</v>
      </c>
      <c r="C32" s="8">
        <v>19.951000000000001</v>
      </c>
      <c r="D32" s="8">
        <v>56.292051999999998</v>
      </c>
      <c r="E32" s="8">
        <v>64.774280000000005</v>
      </c>
      <c r="F32" s="8">
        <v>168.210352</v>
      </c>
      <c r="G32" s="8">
        <v>423.40895999999998</v>
      </c>
      <c r="H32" s="8">
        <v>597.22520699999995</v>
      </c>
      <c r="I32" s="8">
        <v>479.73168500000003</v>
      </c>
      <c r="J32" s="8">
        <v>574.45594400000004</v>
      </c>
      <c r="K32" s="8">
        <v>474.40835099999998</v>
      </c>
      <c r="L32" s="8">
        <v>502.53373699999997</v>
      </c>
      <c r="M32" s="8">
        <v>482.31994700000001</v>
      </c>
      <c r="N32" s="8">
        <v>352.88978200000003</v>
      </c>
      <c r="O32" s="8">
        <v>203.80845500000001</v>
      </c>
      <c r="P32" s="38">
        <v>198.962546</v>
      </c>
      <c r="Q32" s="38">
        <v>216.83098000000001</v>
      </c>
      <c r="R32" s="38">
        <v>210.240523</v>
      </c>
      <c r="S32" s="38">
        <v>259.35778800000003</v>
      </c>
      <c r="T32" s="38">
        <v>181.46717799999999</v>
      </c>
      <c r="U32" s="38">
        <v>177.22678500000001</v>
      </c>
      <c r="V32" s="38">
        <v>193.00333900000001</v>
      </c>
      <c r="W32" s="38">
        <v>151.036224</v>
      </c>
      <c r="X32" s="38">
        <v>135.664907</v>
      </c>
      <c r="Y32" s="38">
        <v>141.07571100000001</v>
      </c>
      <c r="Z32" s="38">
        <v>142.78850600000001</v>
      </c>
      <c r="AA32" s="38">
        <v>111.40598900000001</v>
      </c>
      <c r="AB32" s="38">
        <v>40.717154000000001</v>
      </c>
      <c r="AC32" s="38">
        <f t="shared" si="0"/>
        <v>6559.7873820000004</v>
      </c>
    </row>
    <row r="33" spans="1:29" ht="12.75" customHeight="1" x14ac:dyDescent="0.15">
      <c r="A33" s="43">
        <v>25</v>
      </c>
      <c r="B33" s="43">
        <v>620640</v>
      </c>
      <c r="C33" s="8">
        <v>32.616</v>
      </c>
      <c r="D33" s="8">
        <v>37.621400000000001</v>
      </c>
      <c r="E33" s="8">
        <v>28.846964</v>
      </c>
      <c r="F33" s="8">
        <v>29.870629999999998</v>
      </c>
      <c r="G33" s="8">
        <v>24.990918000000001</v>
      </c>
      <c r="H33" s="8">
        <v>23.560015</v>
      </c>
      <c r="I33" s="8">
        <v>17.658265</v>
      </c>
      <c r="J33" s="8">
        <v>18.973013999999999</v>
      </c>
      <c r="K33" s="8">
        <v>17.477357999999999</v>
      </c>
      <c r="L33" s="8">
        <v>13.107917</v>
      </c>
      <c r="M33" s="8">
        <v>14.690163</v>
      </c>
      <c r="N33" s="8">
        <v>16.127970999999999</v>
      </c>
      <c r="O33" s="8">
        <v>16.656286000000001</v>
      </c>
      <c r="P33" s="38">
        <v>16.791916000000001</v>
      </c>
      <c r="Q33" s="38">
        <v>14.451267</v>
      </c>
      <c r="R33" s="38">
        <v>15.34477</v>
      </c>
      <c r="S33" s="38">
        <v>26.960692999999999</v>
      </c>
      <c r="T33" s="38">
        <v>47.711587000000002</v>
      </c>
      <c r="U33" s="38">
        <v>78.924741999999995</v>
      </c>
      <c r="V33" s="38">
        <v>93.002572000000001</v>
      </c>
      <c r="W33" s="38">
        <v>94.276062999999994</v>
      </c>
      <c r="X33" s="38">
        <v>101.346484</v>
      </c>
      <c r="Y33" s="38">
        <v>116.46574099999999</v>
      </c>
      <c r="Z33" s="38">
        <v>120.763645</v>
      </c>
      <c r="AA33" s="38">
        <v>109.229354</v>
      </c>
      <c r="AB33" s="38">
        <v>64.774761999999996</v>
      </c>
      <c r="AC33" s="38">
        <f t="shared" si="0"/>
        <v>1192.240497</v>
      </c>
    </row>
    <row r="34" spans="1:29" ht="12.75" customHeight="1" x14ac:dyDescent="0.15">
      <c r="A34" s="43"/>
      <c r="B34" s="50" t="s">
        <v>25</v>
      </c>
      <c r="C34" s="8">
        <f t="shared" ref="C34" si="1">SUM(C9:C33)</f>
        <v>1583.7690080000004</v>
      </c>
      <c r="D34" s="8">
        <f t="shared" ref="D34:Y34" si="2">SUM(D9:D33)</f>
        <v>2053.1715120000003</v>
      </c>
      <c r="E34" s="8">
        <f t="shared" si="2"/>
        <v>2643.2053080000005</v>
      </c>
      <c r="F34" s="8">
        <f t="shared" si="2"/>
        <v>3281.4739709999999</v>
      </c>
      <c r="G34" s="8">
        <f t="shared" si="2"/>
        <v>3412.2273600000003</v>
      </c>
      <c r="H34" s="8">
        <f t="shared" si="2"/>
        <v>3957.057816</v>
      </c>
      <c r="I34" s="8">
        <f t="shared" si="2"/>
        <v>3802.7681440000001</v>
      </c>
      <c r="J34" s="8">
        <f t="shared" si="2"/>
        <v>3824.9566939999995</v>
      </c>
      <c r="K34" s="8">
        <f t="shared" si="2"/>
        <v>3731.747186000001</v>
      </c>
      <c r="L34" s="8">
        <f t="shared" si="2"/>
        <v>3597.1178599999998</v>
      </c>
      <c r="M34" s="8">
        <f t="shared" si="2"/>
        <v>3645.1669269999998</v>
      </c>
      <c r="N34" s="8">
        <f t="shared" si="2"/>
        <v>3700.8902209999997</v>
      </c>
      <c r="O34" s="8">
        <f t="shared" si="2"/>
        <v>3639.9001650000005</v>
      </c>
      <c r="P34" s="8">
        <f t="shared" si="2"/>
        <v>3702.6358710000004</v>
      </c>
      <c r="Q34" s="8">
        <f t="shared" si="2"/>
        <v>3203.7041119999999</v>
      </c>
      <c r="R34" s="8">
        <f t="shared" si="2"/>
        <v>4056.8743170000002</v>
      </c>
      <c r="S34" s="8">
        <f t="shared" si="2"/>
        <v>4913.8169659999994</v>
      </c>
      <c r="T34" s="8">
        <f t="shared" si="2"/>
        <v>4894.1854529999991</v>
      </c>
      <c r="U34" s="8">
        <f t="shared" si="2"/>
        <v>5211.947130999999</v>
      </c>
      <c r="V34" s="8">
        <f t="shared" si="2"/>
        <v>5654.5063240000009</v>
      </c>
      <c r="W34" s="8">
        <f t="shared" si="2"/>
        <v>5617.6461110000009</v>
      </c>
      <c r="X34" s="8">
        <f t="shared" si="2"/>
        <v>5216.7103189999998</v>
      </c>
      <c r="Y34" s="8">
        <f t="shared" si="2"/>
        <v>5350.8609729999998</v>
      </c>
      <c r="Z34" s="8">
        <f t="shared" ref="Z34:AB34" si="3">SUM(Z9:Z33)</f>
        <v>6142.5818610000006</v>
      </c>
      <c r="AA34" s="8">
        <f t="shared" si="3"/>
        <v>5854.8441190000012</v>
      </c>
      <c r="AB34" s="8">
        <f t="shared" si="3"/>
        <v>5079.4062269999995</v>
      </c>
      <c r="AC34" s="38">
        <f t="shared" si="0"/>
        <v>107773.17195600001</v>
      </c>
    </row>
    <row r="35" spans="1:29" ht="12.75" customHeight="1" x14ac:dyDescent="0.15">
      <c r="A35" s="43"/>
      <c r="B35" s="50" t="s">
        <v>26</v>
      </c>
      <c r="C35" s="8">
        <f t="shared" ref="C35" si="4">C36-C34</f>
        <v>2745.9343220000001</v>
      </c>
      <c r="D35" s="8">
        <f t="shared" ref="D35:Y35" si="5">D36-D34</f>
        <v>3289.9724980000005</v>
      </c>
      <c r="E35" s="8">
        <f t="shared" si="5"/>
        <v>4336.3463600000005</v>
      </c>
      <c r="F35" s="8">
        <f t="shared" si="5"/>
        <v>5082.8583949999993</v>
      </c>
      <c r="G35" s="8">
        <f t="shared" si="5"/>
        <v>6071.7183309999982</v>
      </c>
      <c r="H35" s="8">
        <f t="shared" si="5"/>
        <v>6816.3981909999984</v>
      </c>
      <c r="I35" s="8">
        <f t="shared" si="5"/>
        <v>6336.7871849999992</v>
      </c>
      <c r="J35" s="8">
        <f t="shared" si="5"/>
        <v>6356.2511320000003</v>
      </c>
      <c r="K35" s="8">
        <f t="shared" si="5"/>
        <v>6161.0855250000004</v>
      </c>
      <c r="L35" s="8">
        <f t="shared" si="5"/>
        <v>6240.6337999999996</v>
      </c>
      <c r="M35" s="8">
        <f t="shared" si="5"/>
        <v>6500.5022250000002</v>
      </c>
      <c r="N35" s="8">
        <f t="shared" si="5"/>
        <v>6551.0533180000002</v>
      </c>
      <c r="O35" s="8">
        <f t="shared" si="5"/>
        <v>6295.7300649999997</v>
      </c>
      <c r="P35" s="8">
        <f t="shared" si="5"/>
        <v>6039.1574439999986</v>
      </c>
      <c r="Q35" s="8">
        <f t="shared" si="5"/>
        <v>4569.2296330000008</v>
      </c>
      <c r="R35" s="8">
        <f t="shared" si="5"/>
        <v>5442.6937339999986</v>
      </c>
      <c r="S35" s="8">
        <f t="shared" si="5"/>
        <v>6207.3773010000014</v>
      </c>
      <c r="T35" s="8">
        <f t="shared" si="5"/>
        <v>6441.4591770000015</v>
      </c>
      <c r="U35" s="8">
        <f t="shared" si="5"/>
        <v>6545.2983170000007</v>
      </c>
      <c r="V35" s="8">
        <f t="shared" si="5"/>
        <v>6910.1012739999996</v>
      </c>
      <c r="W35" s="8">
        <f t="shared" si="5"/>
        <v>7231.4286059999986</v>
      </c>
      <c r="X35" s="8">
        <f t="shared" si="5"/>
        <v>7209.1238430000012</v>
      </c>
      <c r="Y35" s="8">
        <f t="shared" si="5"/>
        <v>6473.2842800000135</v>
      </c>
      <c r="Z35" s="8">
        <f t="shared" ref="Z35:AB35" si="6">Z36-Z34</f>
        <v>7037.7299099999764</v>
      </c>
      <c r="AA35" s="8">
        <f t="shared" si="6"/>
        <v>6086.618753999981</v>
      </c>
      <c r="AB35" s="8">
        <f t="shared" si="6"/>
        <v>4609.6964710000011</v>
      </c>
      <c r="AC35" s="38">
        <f t="shared" si="0"/>
        <v>153588.47009099994</v>
      </c>
    </row>
    <row r="36" spans="1:29" ht="12.75" customHeight="1" x14ac:dyDescent="0.15">
      <c r="A36" s="43"/>
      <c r="B36" s="50" t="s">
        <v>7</v>
      </c>
      <c r="C36" s="8">
        <v>4329.7033300000003</v>
      </c>
      <c r="D36" s="8">
        <v>5343.1440100000009</v>
      </c>
      <c r="E36" s="8">
        <v>6979.551668000001</v>
      </c>
      <c r="F36" s="8">
        <v>8364.3323659999987</v>
      </c>
      <c r="G36" s="8">
        <v>9483.945690999999</v>
      </c>
      <c r="H36" s="8">
        <v>10773.456006999999</v>
      </c>
      <c r="I36" s="8">
        <v>10139.555328999999</v>
      </c>
      <c r="J36" s="8">
        <v>10181.207826</v>
      </c>
      <c r="K36" s="8">
        <v>9892.8327110000009</v>
      </c>
      <c r="L36" s="8">
        <v>9837.7516599999999</v>
      </c>
      <c r="M36" s="8">
        <v>10145.669152</v>
      </c>
      <c r="N36" s="8">
        <v>10251.943539</v>
      </c>
      <c r="O36" s="8">
        <v>9935.6302300000007</v>
      </c>
      <c r="P36" s="10">
        <v>9741.793314999999</v>
      </c>
      <c r="Q36" s="10">
        <v>7772.9337450000003</v>
      </c>
      <c r="R36" s="10">
        <v>9499.5680509999984</v>
      </c>
      <c r="S36" s="10">
        <v>11121.194267000001</v>
      </c>
      <c r="T36" s="10">
        <v>11335.644630000001</v>
      </c>
      <c r="U36" s="10">
        <v>11757.245448</v>
      </c>
      <c r="V36" s="10">
        <v>12564.607598000001</v>
      </c>
      <c r="W36" s="10">
        <v>12849.074717</v>
      </c>
      <c r="X36" s="10">
        <v>12425.834162000001</v>
      </c>
      <c r="Y36" s="10">
        <v>11824.145253000013</v>
      </c>
      <c r="Z36" s="10">
        <v>13180.311770999977</v>
      </c>
      <c r="AA36" s="10">
        <v>11941.462872999982</v>
      </c>
      <c r="AB36" s="10">
        <v>9689.1026980000006</v>
      </c>
      <c r="AC36" s="38">
        <f t="shared" si="0"/>
        <v>261361.642047</v>
      </c>
    </row>
    <row r="37" spans="1:29" s="30" customFormat="1" x14ac:dyDescent="0.15">
      <c r="A37" s="31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30" customFormat="1" x14ac:dyDescent="0.15">
      <c r="A39" s="3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1">
        <v>392190</v>
      </c>
      <c r="C40" s="13">
        <f>C9/C$36*100</f>
        <v>2.5447009091036263</v>
      </c>
      <c r="D40" s="72">
        <f t="shared" ref="D40:V50" si="7">D9/D$36*100</f>
        <v>2.5707141664706876</v>
      </c>
      <c r="E40" s="72">
        <f t="shared" si="7"/>
        <v>2.1184301661938783</v>
      </c>
      <c r="F40" s="72">
        <f t="shared" si="7"/>
        <v>2.0990729722037931</v>
      </c>
      <c r="G40" s="72">
        <f t="shared" si="7"/>
        <v>2.1111300984146477</v>
      </c>
      <c r="H40" s="72">
        <f t="shared" si="7"/>
        <v>2.0803945164334681</v>
      </c>
      <c r="I40" s="72">
        <f t="shared" si="7"/>
        <v>2.2636888359741998</v>
      </c>
      <c r="J40" s="72">
        <f t="shared" si="7"/>
        <v>2.4025033491149168</v>
      </c>
      <c r="K40" s="72">
        <f t="shared" si="7"/>
        <v>2.9276629299306465</v>
      </c>
      <c r="L40" s="72">
        <f t="shared" si="7"/>
        <v>3.4136233217336569</v>
      </c>
      <c r="M40" s="72">
        <f t="shared" si="7"/>
        <v>4.1600605014485295</v>
      </c>
      <c r="N40" s="72">
        <f t="shared" si="7"/>
        <v>3.9215681540830611</v>
      </c>
      <c r="O40" s="72">
        <f t="shared" si="7"/>
        <v>4.0017125013316841</v>
      </c>
      <c r="P40" s="72">
        <f t="shared" si="7"/>
        <v>3.9383671629457071</v>
      </c>
      <c r="Q40" s="72">
        <f t="shared" si="7"/>
        <v>4.2366841247274776</v>
      </c>
      <c r="R40" s="72">
        <f t="shared" si="7"/>
        <v>4.4629607022539357</v>
      </c>
      <c r="S40" s="72">
        <f t="shared" si="7"/>
        <v>4.4771967024933179</v>
      </c>
      <c r="T40" s="72">
        <f t="shared" si="7"/>
        <v>5.1356783756196487</v>
      </c>
      <c r="U40" s="72">
        <f t="shared" si="7"/>
        <v>5.0423041827441493</v>
      </c>
      <c r="V40" s="72">
        <f t="shared" si="7"/>
        <v>5.0606103138566159</v>
      </c>
      <c r="W40" s="78">
        <f t="shared" ref="W40:AC40" si="8">W9/W$36*100</f>
        <v>4.8664303132482125</v>
      </c>
      <c r="X40" s="78">
        <f t="shared" si="8"/>
        <v>4.8846948469357807</v>
      </c>
      <c r="Y40" s="78">
        <f t="shared" si="8"/>
        <v>5.590856014156909</v>
      </c>
      <c r="Z40" s="78">
        <f t="shared" si="8"/>
        <v>5.1564019031428208</v>
      </c>
      <c r="AA40" s="78">
        <f t="shared" si="8"/>
        <v>5.6512540647414271</v>
      </c>
      <c r="AB40" s="78">
        <f t="shared" si="8"/>
        <v>6.3341632463724746</v>
      </c>
      <c r="AC40" s="78">
        <f t="shared" si="8"/>
        <v>4.0647988812717761</v>
      </c>
    </row>
    <row r="41" spans="1:29" ht="12.75" customHeight="1" x14ac:dyDescent="0.15">
      <c r="A41" s="43">
        <v>2</v>
      </c>
      <c r="B41" s="71">
        <v>392112</v>
      </c>
      <c r="C41" s="72">
        <f t="shared" ref="C41:R67" si="9">C10/C$36*100</f>
        <v>0.87488673271293171</v>
      </c>
      <c r="D41" s="72">
        <f t="shared" si="9"/>
        <v>0.82540272014865623</v>
      </c>
      <c r="E41" s="72">
        <f t="shared" si="9"/>
        <v>0.85921725137374527</v>
      </c>
      <c r="F41" s="72">
        <f t="shared" si="9"/>
        <v>0.8012545779795478</v>
      </c>
      <c r="G41" s="72">
        <f t="shared" si="9"/>
        <v>0.7333474301313353</v>
      </c>
      <c r="H41" s="72">
        <f t="shared" si="9"/>
        <v>0.85874865911075882</v>
      </c>
      <c r="I41" s="72">
        <f t="shared" si="9"/>
        <v>0.2839954225373309</v>
      </c>
      <c r="J41" s="72">
        <f t="shared" si="9"/>
        <v>0.34891891617496584</v>
      </c>
      <c r="K41" s="72">
        <f t="shared" si="9"/>
        <v>0.35858119748205253</v>
      </c>
      <c r="L41" s="72">
        <f t="shared" si="9"/>
        <v>0.66153035011660377</v>
      </c>
      <c r="M41" s="72">
        <f t="shared" si="9"/>
        <v>1.1449709059071829</v>
      </c>
      <c r="N41" s="72">
        <f t="shared" si="9"/>
        <v>1.6208482066631482</v>
      </c>
      <c r="O41" s="72">
        <f t="shared" si="9"/>
        <v>1.9054505312442571</v>
      </c>
      <c r="P41" s="72">
        <f t="shared" si="9"/>
        <v>1.5968516778165707</v>
      </c>
      <c r="Q41" s="72">
        <f t="shared" si="9"/>
        <v>1.6048371064559999</v>
      </c>
      <c r="R41" s="72">
        <f t="shared" si="9"/>
        <v>2.1169466118917963</v>
      </c>
      <c r="S41" s="72">
        <f t="shared" si="7"/>
        <v>2.1535056240376704</v>
      </c>
      <c r="T41" s="72">
        <f t="shared" si="7"/>
        <v>2.5755422345133976</v>
      </c>
      <c r="U41" s="72">
        <f t="shared" si="7"/>
        <v>2.6591453872657129</v>
      </c>
      <c r="V41" s="78">
        <f t="shared" ref="V41:AC56" si="10">V10/V$36*100</f>
        <v>3.0651379121565463</v>
      </c>
      <c r="W41" s="78">
        <f t="shared" si="10"/>
        <v>3.4633638514937433</v>
      </c>
      <c r="X41" s="78">
        <f t="shared" si="10"/>
        <v>3.7276192564720949</v>
      </c>
      <c r="Y41" s="78">
        <f t="shared" si="10"/>
        <v>4.241612677015711</v>
      </c>
      <c r="Z41" s="78">
        <f t="shared" si="10"/>
        <v>4.389097253927174</v>
      </c>
      <c r="AA41" s="78">
        <f t="shared" si="10"/>
        <v>4.7038180160492038</v>
      </c>
      <c r="AB41" s="78">
        <f t="shared" si="10"/>
        <v>4.2762259923772357</v>
      </c>
      <c r="AC41" s="78">
        <f t="shared" si="10"/>
        <v>2.1741699805276475</v>
      </c>
    </row>
    <row r="42" spans="1:29" ht="12.75" customHeight="1" x14ac:dyDescent="0.15">
      <c r="A42" s="43">
        <v>3</v>
      </c>
      <c r="B42" s="71">
        <v>610910</v>
      </c>
      <c r="C42" s="72">
        <f t="shared" si="9"/>
        <v>3.2052309690234591</v>
      </c>
      <c r="D42" s="72">
        <f t="shared" si="7"/>
        <v>3.334348759205537</v>
      </c>
      <c r="E42" s="72">
        <f t="shared" si="7"/>
        <v>3.636824542237918</v>
      </c>
      <c r="F42" s="72">
        <f t="shared" si="7"/>
        <v>4.0354757944825561</v>
      </c>
      <c r="G42" s="72">
        <f t="shared" si="7"/>
        <v>3.8819414196917514</v>
      </c>
      <c r="H42" s="72">
        <f t="shared" si="7"/>
        <v>3.6656441047645711</v>
      </c>
      <c r="I42" s="72">
        <f t="shared" si="7"/>
        <v>3.6785972747069766</v>
      </c>
      <c r="J42" s="72">
        <f t="shared" si="7"/>
        <v>3.2703817434086826</v>
      </c>
      <c r="K42" s="72">
        <f t="shared" si="7"/>
        <v>2.9906917325208973</v>
      </c>
      <c r="L42" s="72">
        <f t="shared" si="7"/>
        <v>1.9288975627587654</v>
      </c>
      <c r="M42" s="72">
        <f t="shared" si="7"/>
        <v>1.7732522547764626</v>
      </c>
      <c r="N42" s="72">
        <f t="shared" si="7"/>
        <v>1.9888553836094238</v>
      </c>
      <c r="O42" s="72">
        <f t="shared" si="7"/>
        <v>1.9427027328089281</v>
      </c>
      <c r="P42" s="72">
        <f t="shared" si="7"/>
        <v>2.1210499475680984</v>
      </c>
      <c r="Q42" s="72">
        <f t="shared" si="7"/>
        <v>2.9565336787776775</v>
      </c>
      <c r="R42" s="72">
        <f t="shared" si="7"/>
        <v>2.6001743097571506</v>
      </c>
      <c r="S42" s="72">
        <f t="shared" si="7"/>
        <v>2.3717805899919182</v>
      </c>
      <c r="T42" s="72">
        <f t="shared" si="7"/>
        <v>2.3149143923013047</v>
      </c>
      <c r="U42" s="72">
        <f t="shared" si="7"/>
        <v>2.2691614645621203</v>
      </c>
      <c r="V42" s="78">
        <f t="shared" si="10"/>
        <v>2.1462256970358906</v>
      </c>
      <c r="W42" s="78">
        <f t="shared" si="10"/>
        <v>2.2568616681505751</v>
      </c>
      <c r="X42" s="78">
        <f t="shared" si="10"/>
        <v>2.4088212758814382</v>
      </c>
      <c r="Y42" s="78">
        <f t="shared" si="10"/>
        <v>2.6097480062815301</v>
      </c>
      <c r="Z42" s="78">
        <f t="shared" si="10"/>
        <v>2.9077213244927926</v>
      </c>
      <c r="AA42" s="78">
        <f t="shared" si="10"/>
        <v>3.4146939393997364</v>
      </c>
      <c r="AB42" s="78">
        <f t="shared" si="10"/>
        <v>3.7778819299289461</v>
      </c>
      <c r="AC42" s="78">
        <f t="shared" si="10"/>
        <v>2.7704183350278706</v>
      </c>
    </row>
    <row r="43" spans="1:29" ht="12.75" customHeight="1" x14ac:dyDescent="0.15">
      <c r="A43" s="43">
        <v>4</v>
      </c>
      <c r="B43" s="71">
        <v>392113</v>
      </c>
      <c r="C43" s="72">
        <f t="shared" si="9"/>
        <v>0.99228507649275821</v>
      </c>
      <c r="D43" s="72">
        <f t="shared" si="7"/>
        <v>0.71342557731286005</v>
      </c>
      <c r="E43" s="72">
        <f t="shared" si="7"/>
        <v>0.62398386130838213</v>
      </c>
      <c r="F43" s="72">
        <f t="shared" si="7"/>
        <v>0.74936620470492676</v>
      </c>
      <c r="G43" s="72">
        <f t="shared" si="7"/>
        <v>0.91202352710731072</v>
      </c>
      <c r="H43" s="72">
        <f t="shared" si="7"/>
        <v>1.2302999883591581</v>
      </c>
      <c r="I43" s="72">
        <f t="shared" si="7"/>
        <v>1.5734573935771854</v>
      </c>
      <c r="J43" s="72">
        <f t="shared" si="7"/>
        <v>1.6107745250145922</v>
      </c>
      <c r="K43" s="72">
        <f t="shared" si="7"/>
        <v>1.6853535773895283</v>
      </c>
      <c r="L43" s="72">
        <f t="shared" si="7"/>
        <v>1.5658758456604507</v>
      </c>
      <c r="M43" s="72">
        <f t="shared" si="7"/>
        <v>1.5274345997124428</v>
      </c>
      <c r="N43" s="72">
        <f t="shared" si="7"/>
        <v>1.5048569806603576</v>
      </c>
      <c r="O43" s="72">
        <f t="shared" si="7"/>
        <v>1.7748134835730498</v>
      </c>
      <c r="P43" s="72">
        <f t="shared" si="7"/>
        <v>1.7808030758862392</v>
      </c>
      <c r="Q43" s="72">
        <f t="shared" si="7"/>
        <v>1.9644886475228791</v>
      </c>
      <c r="R43" s="72">
        <f t="shared" si="7"/>
        <v>2.1667235593762895</v>
      </c>
      <c r="S43" s="72">
        <f t="shared" si="7"/>
        <v>2.2038882346231743</v>
      </c>
      <c r="T43" s="72">
        <f t="shared" si="7"/>
        <v>2.9395181824785199</v>
      </c>
      <c r="U43" s="72">
        <f t="shared" si="7"/>
        <v>2.8200998394262662</v>
      </c>
      <c r="V43" s="78">
        <f t="shared" si="10"/>
        <v>3.486930495702377</v>
      </c>
      <c r="W43" s="78">
        <f t="shared" si="10"/>
        <v>3.0908127997307222</v>
      </c>
      <c r="X43" s="78">
        <f t="shared" si="10"/>
        <v>3.0982917040479325</v>
      </c>
      <c r="Y43" s="78">
        <f t="shared" si="10"/>
        <v>3.1976618428640302</v>
      </c>
      <c r="Z43" s="78">
        <f t="shared" si="10"/>
        <v>3.0674987437670125</v>
      </c>
      <c r="AA43" s="78">
        <f t="shared" si="10"/>
        <v>3.2748056679403836</v>
      </c>
      <c r="AB43" s="78">
        <f t="shared" si="10"/>
        <v>3.3464270852132523</v>
      </c>
      <c r="AC43" s="78">
        <f t="shared" si="10"/>
        <v>2.1793903525352372</v>
      </c>
    </row>
    <row r="44" spans="1:29" ht="12.75" customHeight="1" x14ac:dyDescent="0.15">
      <c r="A44" s="43">
        <v>5</v>
      </c>
      <c r="B44" s="71">
        <v>630790</v>
      </c>
      <c r="C44" s="72">
        <f t="shared" si="9"/>
        <v>0.87567200591547223</v>
      </c>
      <c r="D44" s="72">
        <f t="shared" si="7"/>
        <v>1.0044870192446862</v>
      </c>
      <c r="E44" s="72">
        <f t="shared" si="7"/>
        <v>0.80371403018890852</v>
      </c>
      <c r="F44" s="72">
        <f t="shared" si="7"/>
        <v>0.85158643730537764</v>
      </c>
      <c r="G44" s="72">
        <f t="shared" si="7"/>
        <v>0.89257870888413138</v>
      </c>
      <c r="H44" s="72">
        <f t="shared" si="7"/>
        <v>0.91886843864846368</v>
      </c>
      <c r="I44" s="72">
        <f t="shared" si="7"/>
        <v>0.76494506399275652</v>
      </c>
      <c r="J44" s="72">
        <f t="shared" si="7"/>
        <v>0.68317655614861428</v>
      </c>
      <c r="K44" s="72">
        <f t="shared" si="7"/>
        <v>0.70295605951847162</v>
      </c>
      <c r="L44" s="72">
        <f t="shared" si="7"/>
        <v>0.76584750869793761</v>
      </c>
      <c r="M44" s="72">
        <f t="shared" si="7"/>
        <v>1.1046388594083734</v>
      </c>
      <c r="N44" s="72">
        <f t="shared" si="7"/>
        <v>1.1827461352935569</v>
      </c>
      <c r="O44" s="72">
        <f t="shared" si="7"/>
        <v>1.5318858036849463</v>
      </c>
      <c r="P44" s="72">
        <f t="shared" si="7"/>
        <v>1.643700608525998</v>
      </c>
      <c r="Q44" s="72">
        <f t="shared" si="7"/>
        <v>2.619578561710743</v>
      </c>
      <c r="R44" s="72">
        <f t="shared" si="7"/>
        <v>2.2970538010623494</v>
      </c>
      <c r="S44" s="72">
        <f t="shared" si="7"/>
        <v>2.304037847448924</v>
      </c>
      <c r="T44" s="72">
        <f t="shared" si="7"/>
        <v>2.4226454247975133</v>
      </c>
      <c r="U44" s="72">
        <f t="shared" si="7"/>
        <v>2.7028385552166623</v>
      </c>
      <c r="V44" s="78">
        <f t="shared" si="10"/>
        <v>2.8080528997671288</v>
      </c>
      <c r="W44" s="78">
        <f t="shared" si="10"/>
        <v>2.1863180593722125</v>
      </c>
      <c r="X44" s="78">
        <f t="shared" si="10"/>
        <v>2.4071395537750941</v>
      </c>
      <c r="Y44" s="78">
        <f t="shared" si="10"/>
        <v>3.0219498522258186</v>
      </c>
      <c r="Z44" s="78">
        <f t="shared" si="10"/>
        <v>2.8102831969042095</v>
      </c>
      <c r="AA44" s="78">
        <f t="shared" si="10"/>
        <v>3.2393365043626385</v>
      </c>
      <c r="AB44" s="78">
        <f t="shared" si="10"/>
        <v>7.9601582214543258</v>
      </c>
      <c r="AC44" s="78">
        <f t="shared" si="10"/>
        <v>2.0390697178286157</v>
      </c>
    </row>
    <row r="45" spans="1:29" ht="12.75" customHeight="1" x14ac:dyDescent="0.15">
      <c r="A45" s="43">
        <v>6</v>
      </c>
      <c r="B45" s="71">
        <v>420292</v>
      </c>
      <c r="C45" s="72">
        <f t="shared" si="9"/>
        <v>7.3353755625561526E-2</v>
      </c>
      <c r="D45" s="72">
        <f t="shared" si="7"/>
        <v>0.10489777160245395</v>
      </c>
      <c r="E45" s="72">
        <f t="shared" si="7"/>
        <v>0.21496349212211316</v>
      </c>
      <c r="F45" s="72">
        <f t="shared" si="7"/>
        <v>0.2262372556705263</v>
      </c>
      <c r="G45" s="72">
        <f t="shared" si="7"/>
        <v>0.19580584500417927</v>
      </c>
      <c r="H45" s="72">
        <f t="shared" si="7"/>
        <v>0.27535088072690361</v>
      </c>
      <c r="I45" s="72">
        <f t="shared" si="7"/>
        <v>0.48590360623693185</v>
      </c>
      <c r="J45" s="72">
        <f t="shared" si="7"/>
        <v>0.47173799828884866</v>
      </c>
      <c r="K45" s="72">
        <f t="shared" si="7"/>
        <v>0.54869077023453561</v>
      </c>
      <c r="L45" s="72">
        <f t="shared" si="7"/>
        <v>0.5946738240798406</v>
      </c>
      <c r="M45" s="72">
        <f t="shared" si="7"/>
        <v>0.55421331168595944</v>
      </c>
      <c r="N45" s="72">
        <f t="shared" si="7"/>
        <v>0.45130389007695454</v>
      </c>
      <c r="O45" s="72">
        <f t="shared" si="7"/>
        <v>0.71908975420877752</v>
      </c>
      <c r="P45" s="72">
        <f t="shared" si="7"/>
        <v>0.85430402092245583</v>
      </c>
      <c r="Q45" s="72">
        <f t="shared" si="7"/>
        <v>0.93223650653926937</v>
      </c>
      <c r="R45" s="72">
        <f t="shared" si="7"/>
        <v>1.0167627041719269</v>
      </c>
      <c r="S45" s="72">
        <f t="shared" si="7"/>
        <v>1.1360491865059512</v>
      </c>
      <c r="T45" s="72">
        <f t="shared" si="7"/>
        <v>1.5242074680317494</v>
      </c>
      <c r="U45" s="72">
        <f t="shared" si="7"/>
        <v>1.6241913792187084</v>
      </c>
      <c r="V45" s="78">
        <f t="shared" si="10"/>
        <v>1.8006266748514497</v>
      </c>
      <c r="W45" s="78">
        <f t="shared" si="10"/>
        <v>1.8585058944676696</v>
      </c>
      <c r="X45" s="78">
        <f t="shared" si="10"/>
        <v>1.8178984932118392</v>
      </c>
      <c r="Y45" s="78">
        <f t="shared" si="10"/>
        <v>1.9408104103066175</v>
      </c>
      <c r="Z45" s="78">
        <f t="shared" si="10"/>
        <v>2.0691086579608986</v>
      </c>
      <c r="AA45" s="78">
        <f t="shared" si="10"/>
        <v>2.512938910344845</v>
      </c>
      <c r="AB45" s="78">
        <f t="shared" si="10"/>
        <v>2.4225506666210794</v>
      </c>
      <c r="AC45" s="78">
        <f t="shared" si="10"/>
        <v>1.1268895580593121</v>
      </c>
    </row>
    <row r="46" spans="1:29" ht="12.75" customHeight="1" x14ac:dyDescent="0.15">
      <c r="A46" s="43">
        <v>7</v>
      </c>
      <c r="B46" s="71">
        <v>590320</v>
      </c>
      <c r="C46" s="72">
        <f t="shared" si="9"/>
        <v>1.0209475483854917</v>
      </c>
      <c r="D46" s="72">
        <f t="shared" si="7"/>
        <v>1.0527261832121195</v>
      </c>
      <c r="E46" s="72">
        <f t="shared" si="7"/>
        <v>1.1842550916122825</v>
      </c>
      <c r="F46" s="72">
        <f t="shared" si="7"/>
        <v>1.296896049240519</v>
      </c>
      <c r="G46" s="72">
        <f t="shared" si="7"/>
        <v>1.4071246330168385</v>
      </c>
      <c r="H46" s="72">
        <f t="shared" si="7"/>
        <v>1.414236387107382</v>
      </c>
      <c r="I46" s="72">
        <f t="shared" si="7"/>
        <v>1.7345354139642075</v>
      </c>
      <c r="J46" s="72">
        <f t="shared" si="7"/>
        <v>1.6516275070093047</v>
      </c>
      <c r="K46" s="72">
        <f t="shared" si="7"/>
        <v>2.1037235246947055</v>
      </c>
      <c r="L46" s="72">
        <f t="shared" si="7"/>
        <v>2.1085425732326324</v>
      </c>
      <c r="M46" s="72">
        <f t="shared" si="7"/>
        <v>2.1174417259373293</v>
      </c>
      <c r="N46" s="72">
        <f t="shared" si="7"/>
        <v>2.0451704128332695</v>
      </c>
      <c r="O46" s="72">
        <f t="shared" si="7"/>
        <v>2.470610261428781</v>
      </c>
      <c r="P46" s="72">
        <f t="shared" si="7"/>
        <v>2.4356219468817586</v>
      </c>
      <c r="Q46" s="72">
        <f t="shared" si="7"/>
        <v>1.8301887378302875</v>
      </c>
      <c r="R46" s="72">
        <f t="shared" si="7"/>
        <v>1.7349213365827807</v>
      </c>
      <c r="S46" s="72">
        <f t="shared" si="7"/>
        <v>1.7740239156277295</v>
      </c>
      <c r="T46" s="72">
        <f t="shared" si="7"/>
        <v>2.0962849203221712</v>
      </c>
      <c r="U46" s="72">
        <f t="shared" si="7"/>
        <v>2.4361518033011982</v>
      </c>
      <c r="V46" s="78">
        <f t="shared" si="10"/>
        <v>2.3348210337002202</v>
      </c>
      <c r="W46" s="78">
        <f t="shared" si="10"/>
        <v>2.2687860909883755</v>
      </c>
      <c r="X46" s="78">
        <f t="shared" si="10"/>
        <v>2.6754025980537626</v>
      </c>
      <c r="Y46" s="78">
        <f t="shared" si="10"/>
        <v>2.5606759687190022</v>
      </c>
      <c r="Z46" s="78">
        <f t="shared" si="10"/>
        <v>2.4126561459621225</v>
      </c>
      <c r="AA46" s="78">
        <f t="shared" si="10"/>
        <v>2.4309667256627443</v>
      </c>
      <c r="AB46" s="78">
        <f t="shared" si="10"/>
        <v>1.9827050036290161</v>
      </c>
      <c r="AC46" s="78">
        <f t="shared" si="10"/>
        <v>2.0252123473605015</v>
      </c>
    </row>
    <row r="47" spans="1:29" ht="12.75" customHeight="1" x14ac:dyDescent="0.15">
      <c r="A47" s="43">
        <v>8</v>
      </c>
      <c r="B47" s="71">
        <v>611030</v>
      </c>
      <c r="C47" s="72">
        <f t="shared" si="9"/>
        <v>2.405823033607247</v>
      </c>
      <c r="D47" s="72">
        <f t="shared" si="7"/>
        <v>1.9559703388941596</v>
      </c>
      <c r="E47" s="72">
        <f t="shared" si="7"/>
        <v>1.7277658757493704</v>
      </c>
      <c r="F47" s="72">
        <f t="shared" si="7"/>
        <v>1.4346425602093298</v>
      </c>
      <c r="G47" s="72">
        <f t="shared" si="7"/>
        <v>1.5378448248433776</v>
      </c>
      <c r="H47" s="72">
        <f t="shared" si="7"/>
        <v>1.4484814984031706</v>
      </c>
      <c r="I47" s="72">
        <f t="shared" si="7"/>
        <v>2.3899496490434311</v>
      </c>
      <c r="J47" s="72">
        <f t="shared" si="7"/>
        <v>2.3186597605556041</v>
      </c>
      <c r="K47" s="72">
        <f t="shared" si="7"/>
        <v>2.0928852943180023</v>
      </c>
      <c r="L47" s="72">
        <f t="shared" si="7"/>
        <v>1.7377755193303996</v>
      </c>
      <c r="M47" s="72">
        <f t="shared" si="7"/>
        <v>2.0036082682622056</v>
      </c>
      <c r="N47" s="72">
        <f t="shared" si="7"/>
        <v>2.0869053383498155</v>
      </c>
      <c r="O47" s="72">
        <f t="shared" si="7"/>
        <v>1.445499003841249</v>
      </c>
      <c r="P47" s="72">
        <f t="shared" si="7"/>
        <v>1.2141490193379247</v>
      </c>
      <c r="Q47" s="72">
        <f t="shared" si="7"/>
        <v>1.1887427454201207</v>
      </c>
      <c r="R47" s="72">
        <f t="shared" si="7"/>
        <v>1.2711451547240464</v>
      </c>
      <c r="S47" s="72">
        <f t="shared" si="7"/>
        <v>1.3758761273871378</v>
      </c>
      <c r="T47" s="72">
        <f t="shared" si="7"/>
        <v>1.3549954326682168</v>
      </c>
      <c r="U47" s="72">
        <f t="shared" si="7"/>
        <v>1.5113421573607349</v>
      </c>
      <c r="V47" s="78">
        <f t="shared" si="10"/>
        <v>1.5046189586540877</v>
      </c>
      <c r="W47" s="78">
        <f t="shared" si="10"/>
        <v>1.6114730481413542</v>
      </c>
      <c r="X47" s="78">
        <f t="shared" si="10"/>
        <v>1.6857674444150526</v>
      </c>
      <c r="Y47" s="78">
        <f t="shared" si="10"/>
        <v>1.7495579813476412</v>
      </c>
      <c r="Z47" s="78">
        <f t="shared" si="10"/>
        <v>1.9137452541523832</v>
      </c>
      <c r="AA47" s="78">
        <f t="shared" si="10"/>
        <v>2.0420302905379253</v>
      </c>
      <c r="AB47" s="78">
        <f t="shared" si="10"/>
        <v>1.7721291264199583</v>
      </c>
      <c r="AC47" s="78">
        <f t="shared" si="10"/>
        <v>1.7081269099147995</v>
      </c>
    </row>
    <row r="48" spans="1:29" ht="12.75" customHeight="1" x14ac:dyDescent="0.15">
      <c r="A48" s="43">
        <v>9</v>
      </c>
      <c r="B48" s="71">
        <v>520100</v>
      </c>
      <c r="C48" s="72">
        <f t="shared" si="9"/>
        <v>5.0757750185161061</v>
      </c>
      <c r="D48" s="72">
        <f t="shared" si="7"/>
        <v>6.4784610587353413</v>
      </c>
      <c r="E48" s="72">
        <f t="shared" si="7"/>
        <v>6.340133078014774</v>
      </c>
      <c r="F48" s="72">
        <f t="shared" si="7"/>
        <v>7.4021751038581343</v>
      </c>
      <c r="G48" s="72">
        <f t="shared" si="7"/>
        <v>4.0482904110716929</v>
      </c>
      <c r="H48" s="72">
        <f t="shared" si="7"/>
        <v>5.0385901297345885</v>
      </c>
      <c r="I48" s="72">
        <f t="shared" si="7"/>
        <v>5.0694876779245792</v>
      </c>
      <c r="J48" s="72">
        <f t="shared" si="7"/>
        <v>4.3265918300487503</v>
      </c>
      <c r="K48" s="72">
        <f t="shared" si="7"/>
        <v>5.397613581459459</v>
      </c>
      <c r="L48" s="72">
        <f t="shared" si="7"/>
        <v>5.75478527580559</v>
      </c>
      <c r="M48" s="72">
        <f t="shared" si="7"/>
        <v>4.5161060757601961</v>
      </c>
      <c r="N48" s="72">
        <f t="shared" si="7"/>
        <v>4.7760602966387449</v>
      </c>
      <c r="O48" s="72">
        <f t="shared" si="7"/>
        <v>4.6491921328275918</v>
      </c>
      <c r="P48" s="72">
        <f t="shared" si="7"/>
        <v>5.5324383670728707</v>
      </c>
      <c r="Q48" s="72">
        <f t="shared" si="7"/>
        <v>5.2992049657564646</v>
      </c>
      <c r="R48" s="72">
        <f t="shared" si="7"/>
        <v>6.6385710130642668</v>
      </c>
      <c r="S48" s="72">
        <f t="shared" si="7"/>
        <v>7.5047612420238998</v>
      </c>
      <c r="T48" s="72">
        <f t="shared" si="7"/>
        <v>3.9729404431761899</v>
      </c>
      <c r="U48" s="72">
        <f t="shared" si="7"/>
        <v>3.8801032947526162</v>
      </c>
      <c r="V48" s="78">
        <f t="shared" si="10"/>
        <v>3.3590716837601944</v>
      </c>
      <c r="W48" s="78">
        <f t="shared" si="10"/>
        <v>2.6230088113199974</v>
      </c>
      <c r="X48" s="78">
        <f t="shared" si="10"/>
        <v>0</v>
      </c>
      <c r="Y48" s="78">
        <f t="shared" si="10"/>
        <v>0</v>
      </c>
      <c r="Z48" s="78">
        <f t="shared" si="10"/>
        <v>2.931082441084699</v>
      </c>
      <c r="AA48" s="78">
        <f t="shared" si="10"/>
        <v>1.8598490935491627</v>
      </c>
      <c r="AB48" s="78">
        <f t="shared" si="10"/>
        <v>1.5835424061680223</v>
      </c>
      <c r="AC48" s="78">
        <f t="shared" si="10"/>
        <v>4.1560590069474133</v>
      </c>
    </row>
    <row r="49" spans="1:29" ht="12.75" customHeight="1" x14ac:dyDescent="0.15">
      <c r="A49" s="43">
        <v>10</v>
      </c>
      <c r="B49" s="71">
        <v>590390</v>
      </c>
      <c r="C49" s="72">
        <f t="shared" si="9"/>
        <v>0.79686753041345215</v>
      </c>
      <c r="D49" s="72">
        <f t="shared" si="7"/>
        <v>0.51400628447594465</v>
      </c>
      <c r="E49" s="72">
        <f t="shared" si="7"/>
        <v>0.73989153539424724</v>
      </c>
      <c r="F49" s="72">
        <f t="shared" si="7"/>
        <v>0.82699774438877194</v>
      </c>
      <c r="G49" s="72">
        <f t="shared" si="7"/>
        <v>0.94084722653648523</v>
      </c>
      <c r="H49" s="72">
        <f t="shared" si="7"/>
        <v>1.1374940401703542</v>
      </c>
      <c r="I49" s="72">
        <f t="shared" si="7"/>
        <v>1.5902477156846135</v>
      </c>
      <c r="J49" s="72">
        <f t="shared" si="7"/>
        <v>1.7829511694715896</v>
      </c>
      <c r="K49" s="72">
        <f t="shared" si="7"/>
        <v>1.4830724756607077</v>
      </c>
      <c r="L49" s="72">
        <f t="shared" si="7"/>
        <v>1.3803515040142822</v>
      </c>
      <c r="M49" s="72">
        <f t="shared" si="7"/>
        <v>1.41736428465788</v>
      </c>
      <c r="N49" s="72">
        <f t="shared" si="7"/>
        <v>1.7113138433955239</v>
      </c>
      <c r="O49" s="72">
        <f t="shared" si="7"/>
        <v>2.0166810294026005</v>
      </c>
      <c r="P49" s="72">
        <f t="shared" si="7"/>
        <v>1.9448242317795472</v>
      </c>
      <c r="Q49" s="72">
        <f t="shared" si="7"/>
        <v>1.9166977088391484</v>
      </c>
      <c r="R49" s="72">
        <f t="shared" si="7"/>
        <v>2.3823346681134274</v>
      </c>
      <c r="S49" s="72">
        <f t="shared" si="7"/>
        <v>2.260505031783921</v>
      </c>
      <c r="T49" s="72">
        <f t="shared" si="7"/>
        <v>2.7780489798223322</v>
      </c>
      <c r="U49" s="72">
        <f t="shared" si="7"/>
        <v>2.7166246584937337</v>
      </c>
      <c r="V49" s="78">
        <f t="shared" si="10"/>
        <v>2.7256868893741952</v>
      </c>
      <c r="W49" s="78">
        <f t="shared" si="10"/>
        <v>2.8319766287806232</v>
      </c>
      <c r="X49" s="78">
        <f t="shared" si="10"/>
        <v>2.8458347696399908</v>
      </c>
      <c r="Y49" s="78">
        <f t="shared" si="10"/>
        <v>2.7850571517332128</v>
      </c>
      <c r="Z49" s="78">
        <f t="shared" si="10"/>
        <v>2.186481761638448</v>
      </c>
      <c r="AA49" s="78">
        <f t="shared" si="10"/>
        <v>1.8192677841104596</v>
      </c>
      <c r="AB49" s="78">
        <f t="shared" si="10"/>
        <v>2.0115158242695714</v>
      </c>
      <c r="AC49" s="78">
        <f t="shared" si="10"/>
        <v>1.9434864466785686</v>
      </c>
    </row>
    <row r="50" spans="1:29" ht="12.75" customHeight="1" x14ac:dyDescent="0.15">
      <c r="A50" s="43">
        <v>11</v>
      </c>
      <c r="B50" s="71">
        <v>580632</v>
      </c>
      <c r="C50" s="72">
        <f t="shared" si="9"/>
        <v>1.9787498927784506</v>
      </c>
      <c r="D50" s="72">
        <f t="shared" si="7"/>
        <v>1.8815585694835126</v>
      </c>
      <c r="E50" s="72">
        <f t="shared" si="7"/>
        <v>1.7508498799467582</v>
      </c>
      <c r="F50" s="72">
        <f t="shared" si="7"/>
        <v>1.8312904042722975</v>
      </c>
      <c r="G50" s="72">
        <f t="shared" si="7"/>
        <v>1.7982426044662176</v>
      </c>
      <c r="H50" s="72">
        <f t="shared" si="7"/>
        <v>1.7404199996562908</v>
      </c>
      <c r="I50" s="72">
        <f t="shared" si="7"/>
        <v>1.6383386116044143</v>
      </c>
      <c r="J50" s="72">
        <f t="shared" si="7"/>
        <v>1.7790209088695208</v>
      </c>
      <c r="K50" s="72">
        <f t="shared" si="7"/>
        <v>1.8001019647485677</v>
      </c>
      <c r="L50" s="72">
        <f t="shared" si="7"/>
        <v>1.7925270437249479</v>
      </c>
      <c r="M50" s="72">
        <f t="shared" si="7"/>
        <v>1.9769426540038628</v>
      </c>
      <c r="N50" s="72">
        <f t="shared" si="7"/>
        <v>2.0483134558940725</v>
      </c>
      <c r="O50" s="72">
        <f t="shared" si="7"/>
        <v>2.4654133691527287</v>
      </c>
      <c r="P50" s="72">
        <f t="shared" si="7"/>
        <v>2.1595594280989938</v>
      </c>
      <c r="Q50" s="72">
        <f t="shared" si="7"/>
        <v>2.0069722464873525</v>
      </c>
      <c r="R50" s="72">
        <f t="shared" si="7"/>
        <v>2.1866942884643383</v>
      </c>
      <c r="S50" s="72">
        <f t="shared" si="7"/>
        <v>1.9600935274265536</v>
      </c>
      <c r="T50" s="72">
        <f t="shared" si="7"/>
        <v>1.9514232866349128</v>
      </c>
      <c r="U50" s="72">
        <f t="shared" si="7"/>
        <v>1.9396363630291715</v>
      </c>
      <c r="V50" s="78">
        <f t="shared" si="10"/>
        <v>1.7024468956280732</v>
      </c>
      <c r="W50" s="78">
        <f t="shared" si="10"/>
        <v>1.5751559972814502</v>
      </c>
      <c r="X50" s="78">
        <f t="shared" si="10"/>
        <v>1.5174387935791604</v>
      </c>
      <c r="Y50" s="78">
        <f t="shared" si="10"/>
        <v>1.7198151041692022</v>
      </c>
      <c r="Z50" s="78">
        <f t="shared" si="10"/>
        <v>1.6853886604470396</v>
      </c>
      <c r="AA50" s="78">
        <f t="shared" si="10"/>
        <v>1.6899385707280783</v>
      </c>
      <c r="AB50" s="78">
        <f t="shared" si="10"/>
        <v>1.5368937004944521</v>
      </c>
      <c r="AC50" s="78">
        <f t="shared" si="10"/>
        <v>1.8362420309315952</v>
      </c>
    </row>
    <row r="51" spans="1:29" ht="12.75" customHeight="1" x14ac:dyDescent="0.15">
      <c r="A51" s="43">
        <v>12</v>
      </c>
      <c r="B51" s="71">
        <v>560312</v>
      </c>
      <c r="C51" s="72">
        <f t="shared" si="9"/>
        <v>0</v>
      </c>
      <c r="D51" s="72">
        <f t="shared" ref="D51:U60" si="11">D20/D$36*100</f>
        <v>0.21731922213341204</v>
      </c>
      <c r="E51" s="72">
        <f t="shared" si="11"/>
        <v>0.30333856681752697</v>
      </c>
      <c r="F51" s="72">
        <f t="shared" si="11"/>
        <v>0.23000941567318878</v>
      </c>
      <c r="G51" s="72">
        <f t="shared" si="11"/>
        <v>0.23133392698378752</v>
      </c>
      <c r="H51" s="72">
        <f t="shared" si="11"/>
        <v>0.24657717990159891</v>
      </c>
      <c r="I51" s="72">
        <f t="shared" si="11"/>
        <v>0.66974188508814447</v>
      </c>
      <c r="J51" s="72">
        <f t="shared" si="11"/>
        <v>0.73380447857287456</v>
      </c>
      <c r="K51" s="72">
        <f t="shared" si="11"/>
        <v>1.2419628289416447</v>
      </c>
      <c r="L51" s="72">
        <f t="shared" si="11"/>
        <v>1.1016811741718635</v>
      </c>
      <c r="M51" s="72">
        <f t="shared" si="11"/>
        <v>1.052581741037242</v>
      </c>
      <c r="N51" s="72">
        <f t="shared" si="11"/>
        <v>1.310812739933487</v>
      </c>
      <c r="O51" s="72">
        <f t="shared" si="11"/>
        <v>1.3368167687939407</v>
      </c>
      <c r="P51" s="72">
        <f t="shared" si="11"/>
        <v>1.4457807453493488</v>
      </c>
      <c r="Q51" s="72">
        <f t="shared" si="11"/>
        <v>1.6822274612093711</v>
      </c>
      <c r="R51" s="72">
        <f t="shared" si="11"/>
        <v>1.7400652652053941</v>
      </c>
      <c r="S51" s="72">
        <f t="shared" si="11"/>
        <v>1.8324428483792079</v>
      </c>
      <c r="T51" s="72">
        <f t="shared" si="11"/>
        <v>1.3467877300596005</v>
      </c>
      <c r="U51" s="72">
        <f t="shared" si="11"/>
        <v>1.78623140027858</v>
      </c>
      <c r="V51" s="78">
        <f t="shared" si="10"/>
        <v>1.6782227248669863</v>
      </c>
      <c r="W51" s="78">
        <f t="shared" si="10"/>
        <v>1.6931555134640441</v>
      </c>
      <c r="X51" s="78">
        <f t="shared" si="10"/>
        <v>1.4957355262987453</v>
      </c>
      <c r="Y51" s="78">
        <f t="shared" si="10"/>
        <v>1.6083770364014132</v>
      </c>
      <c r="Z51" s="78">
        <f t="shared" si="10"/>
        <v>1.3972106745243418</v>
      </c>
      <c r="AA51" s="78">
        <f t="shared" si="10"/>
        <v>1.6580584481627965</v>
      </c>
      <c r="AB51" s="78">
        <f t="shared" si="10"/>
        <v>2.3078928046263543</v>
      </c>
      <c r="AC51" s="78">
        <f t="shared" si="10"/>
        <v>1.2480702422329466</v>
      </c>
    </row>
    <row r="52" spans="1:29" ht="12.75" customHeight="1" x14ac:dyDescent="0.15">
      <c r="A52" s="43">
        <v>13</v>
      </c>
      <c r="B52" s="71">
        <v>620342</v>
      </c>
      <c r="C52" s="72">
        <f t="shared" si="9"/>
        <v>8.1499813983790901</v>
      </c>
      <c r="D52" s="72">
        <f t="shared" si="11"/>
        <v>6.7754259911852897</v>
      </c>
      <c r="E52" s="72">
        <f t="shared" si="11"/>
        <v>5.9992020679457765</v>
      </c>
      <c r="F52" s="72">
        <f t="shared" si="11"/>
        <v>5.3537342659919842</v>
      </c>
      <c r="G52" s="72">
        <f t="shared" si="11"/>
        <v>3.0430433218726032</v>
      </c>
      <c r="H52" s="72">
        <f t="shared" si="11"/>
        <v>1.9610142452220438</v>
      </c>
      <c r="I52" s="72">
        <f t="shared" si="11"/>
        <v>1.9322124555073774</v>
      </c>
      <c r="J52" s="72">
        <f t="shared" si="11"/>
        <v>1.861262585329726</v>
      </c>
      <c r="K52" s="72">
        <f t="shared" si="11"/>
        <v>1.4945098165422721</v>
      </c>
      <c r="L52" s="72">
        <f t="shared" si="11"/>
        <v>1.1872308535180081</v>
      </c>
      <c r="M52" s="72">
        <f t="shared" si="11"/>
        <v>1.1941240167102976</v>
      </c>
      <c r="N52" s="72">
        <f t="shared" si="11"/>
        <v>1.0909146599817223</v>
      </c>
      <c r="O52" s="72">
        <f t="shared" si="11"/>
        <v>1.1558121663309928</v>
      </c>
      <c r="P52" s="72">
        <f t="shared" si="11"/>
        <v>1.3615006058050414</v>
      </c>
      <c r="Q52" s="72">
        <f t="shared" si="11"/>
        <v>1.4472561029143314</v>
      </c>
      <c r="R52" s="72">
        <f t="shared" si="11"/>
        <v>1.2571982995313986</v>
      </c>
      <c r="S52" s="72">
        <f t="shared" si="11"/>
        <v>1.2774954522786595</v>
      </c>
      <c r="T52" s="72">
        <f t="shared" si="11"/>
        <v>1.3568494957308836</v>
      </c>
      <c r="U52" s="72">
        <f t="shared" si="11"/>
        <v>1.456234189863959</v>
      </c>
      <c r="V52" s="78">
        <f t="shared" si="10"/>
        <v>1.553291915229138</v>
      </c>
      <c r="W52" s="78">
        <f t="shared" si="10"/>
        <v>1.619059975772106</v>
      </c>
      <c r="X52" s="78">
        <f t="shared" si="10"/>
        <v>1.665243188524054</v>
      </c>
      <c r="Y52" s="78">
        <f t="shared" si="10"/>
        <v>1.5536070140325076</v>
      </c>
      <c r="Z52" s="78">
        <f t="shared" si="10"/>
        <v>1.4094918862902241</v>
      </c>
      <c r="AA52" s="78">
        <f t="shared" si="10"/>
        <v>1.5547479900455263</v>
      </c>
      <c r="AB52" s="78">
        <f t="shared" si="10"/>
        <v>1.1972507838516875</v>
      </c>
      <c r="AC52" s="78">
        <f t="shared" si="10"/>
        <v>1.9865512074898586</v>
      </c>
    </row>
    <row r="53" spans="1:29" ht="12.75" customHeight="1" x14ac:dyDescent="0.15">
      <c r="A53" s="43">
        <v>14</v>
      </c>
      <c r="B53" s="71">
        <v>620462</v>
      </c>
      <c r="C53" s="72">
        <f t="shared" si="9"/>
        <v>4.429818520614436</v>
      </c>
      <c r="D53" s="72">
        <f t="shared" si="11"/>
        <v>5.6676808903752525</v>
      </c>
      <c r="E53" s="72">
        <f t="shared" si="11"/>
        <v>5.0224498173311609</v>
      </c>
      <c r="F53" s="72">
        <f t="shared" si="11"/>
        <v>4.77815426876833</v>
      </c>
      <c r="G53" s="72">
        <f t="shared" si="11"/>
        <v>3.4158592905843754</v>
      </c>
      <c r="H53" s="72">
        <f t="shared" si="11"/>
        <v>2.3965355855376633</v>
      </c>
      <c r="I53" s="72">
        <f t="shared" si="11"/>
        <v>2.0800884571020029</v>
      </c>
      <c r="J53" s="72">
        <f t="shared" si="11"/>
        <v>2.2934042501687757</v>
      </c>
      <c r="K53" s="72">
        <f t="shared" si="11"/>
        <v>1.974710173586397</v>
      </c>
      <c r="L53" s="72">
        <f t="shared" si="11"/>
        <v>1.5704814000153364</v>
      </c>
      <c r="M53" s="72">
        <f t="shared" si="11"/>
        <v>1.2890694052862801</v>
      </c>
      <c r="N53" s="72">
        <f t="shared" si="11"/>
        <v>1.347915548640245</v>
      </c>
      <c r="O53" s="72">
        <f t="shared" si="11"/>
        <v>1.3427519534410046</v>
      </c>
      <c r="P53" s="72">
        <f t="shared" si="11"/>
        <v>1.3110739765268773</v>
      </c>
      <c r="Q53" s="72">
        <f t="shared" si="11"/>
        <v>1.2957669048033293</v>
      </c>
      <c r="R53" s="72">
        <f t="shared" si="11"/>
        <v>1.0373237864181286</v>
      </c>
      <c r="S53" s="72">
        <f t="shared" si="11"/>
        <v>0.98651131673464887</v>
      </c>
      <c r="T53" s="72">
        <f t="shared" si="11"/>
        <v>1.0921879437923063</v>
      </c>
      <c r="U53" s="72">
        <f t="shared" si="11"/>
        <v>1.2122492690177271</v>
      </c>
      <c r="V53" s="78">
        <f t="shared" si="10"/>
        <v>1.178745001344689</v>
      </c>
      <c r="W53" s="78">
        <f t="shared" si="10"/>
        <v>1.1546795101417264</v>
      </c>
      <c r="X53" s="78">
        <f t="shared" si="10"/>
        <v>1.2039042614739186</v>
      </c>
      <c r="Y53" s="78">
        <f t="shared" si="10"/>
        <v>1.2407855186215364</v>
      </c>
      <c r="Z53" s="78">
        <f t="shared" si="10"/>
        <v>1.2864073471544006</v>
      </c>
      <c r="AA53" s="78">
        <f t="shared" si="10"/>
        <v>1.4528090054381753</v>
      </c>
      <c r="AB53" s="78">
        <f t="shared" si="10"/>
        <v>1.2170505843058201</v>
      </c>
      <c r="AC53" s="78">
        <f t="shared" si="10"/>
        <v>1.8290348800075085</v>
      </c>
    </row>
    <row r="54" spans="1:29" ht="12.75" customHeight="1" x14ac:dyDescent="0.15">
      <c r="A54" s="43">
        <v>15</v>
      </c>
      <c r="B54" s="71">
        <v>611020</v>
      </c>
      <c r="C54" s="72">
        <f t="shared" si="9"/>
        <v>0.34572807555385088</v>
      </c>
      <c r="D54" s="72">
        <f t="shared" si="11"/>
        <v>0.34525395470297265</v>
      </c>
      <c r="E54" s="72">
        <f t="shared" si="11"/>
        <v>1.2720508740848826</v>
      </c>
      <c r="F54" s="72">
        <f t="shared" si="11"/>
        <v>1.6508428641751085</v>
      </c>
      <c r="G54" s="72">
        <f t="shared" si="11"/>
        <v>2.1795627129767374</v>
      </c>
      <c r="H54" s="72">
        <f t="shared" si="11"/>
        <v>2.0718298088837224</v>
      </c>
      <c r="I54" s="72">
        <f t="shared" si="11"/>
        <v>2.2672775041967528</v>
      </c>
      <c r="J54" s="72">
        <f t="shared" si="11"/>
        <v>2.1661549667692639</v>
      </c>
      <c r="K54" s="72">
        <f t="shared" si="11"/>
        <v>2.1618211916410925</v>
      </c>
      <c r="L54" s="72">
        <f t="shared" si="11"/>
        <v>1.8252092978732501</v>
      </c>
      <c r="M54" s="72">
        <f t="shared" si="11"/>
        <v>0.89654880951907467</v>
      </c>
      <c r="N54" s="72">
        <f t="shared" si="11"/>
        <v>0.89904259274715459</v>
      </c>
      <c r="O54" s="72">
        <f t="shared" si="11"/>
        <v>0.79328381970189321</v>
      </c>
      <c r="P54" s="72">
        <f t="shared" si="11"/>
        <v>0.98252694247393824</v>
      </c>
      <c r="Q54" s="72">
        <f t="shared" si="11"/>
        <v>0.78451540950321075</v>
      </c>
      <c r="R54" s="72">
        <f t="shared" si="11"/>
        <v>0.71923032324409431</v>
      </c>
      <c r="S54" s="72">
        <f t="shared" si="11"/>
        <v>0.71107112331140065</v>
      </c>
      <c r="T54" s="72">
        <f t="shared" si="11"/>
        <v>0.75281888049096324</v>
      </c>
      <c r="U54" s="72">
        <f t="shared" si="11"/>
        <v>0.8595601022958248</v>
      </c>
      <c r="V54" s="78">
        <f t="shared" si="10"/>
        <v>0.92582845180550299</v>
      </c>
      <c r="W54" s="78">
        <f t="shared" si="10"/>
        <v>0.92394268548325698</v>
      </c>
      <c r="X54" s="78">
        <f t="shared" si="10"/>
        <v>0.88228123416669169</v>
      </c>
      <c r="Y54" s="78">
        <f t="shared" si="10"/>
        <v>0.93735324311818047</v>
      </c>
      <c r="Z54" s="78">
        <f t="shared" si="10"/>
        <v>1.0639786860622982</v>
      </c>
      <c r="AA54" s="78">
        <f t="shared" si="10"/>
        <v>1.3600378423250843</v>
      </c>
      <c r="AB54" s="78">
        <f t="shared" si="10"/>
        <v>1.3285621590797176</v>
      </c>
      <c r="AC54" s="78">
        <f t="shared" si="10"/>
        <v>1.2141718425649237</v>
      </c>
    </row>
    <row r="55" spans="1:29" ht="12.75" customHeight="1" x14ac:dyDescent="0.15">
      <c r="A55" s="43">
        <v>16</v>
      </c>
      <c r="B55" s="71">
        <v>610990</v>
      </c>
      <c r="C55" s="72">
        <f t="shared" si="9"/>
        <v>0.81160295109642067</v>
      </c>
      <c r="D55" s="72">
        <f t="shared" si="11"/>
        <v>0.97650109939671992</v>
      </c>
      <c r="E55" s="72">
        <f t="shared" si="11"/>
        <v>1.4204777142714318</v>
      </c>
      <c r="F55" s="72">
        <f t="shared" si="11"/>
        <v>0.77035857950745623</v>
      </c>
      <c r="G55" s="72">
        <f t="shared" si="11"/>
        <v>0.98702151034913599</v>
      </c>
      <c r="H55" s="72">
        <f t="shared" si="11"/>
        <v>1.0669526466280954</v>
      </c>
      <c r="I55" s="72">
        <f t="shared" si="11"/>
        <v>0.9849490215252813</v>
      </c>
      <c r="J55" s="72">
        <f t="shared" si="11"/>
        <v>0.81273968093144799</v>
      </c>
      <c r="K55" s="72">
        <f t="shared" si="11"/>
        <v>0.91160646939600298</v>
      </c>
      <c r="L55" s="72">
        <f t="shared" si="11"/>
        <v>0.74312050686589504</v>
      </c>
      <c r="M55" s="72">
        <f t="shared" si="11"/>
        <v>0.66633496506904422</v>
      </c>
      <c r="N55" s="72">
        <f t="shared" si="11"/>
        <v>0.65522409233393264</v>
      </c>
      <c r="O55" s="72">
        <f t="shared" si="11"/>
        <v>0.45482124388600564</v>
      </c>
      <c r="P55" s="72">
        <f t="shared" si="11"/>
        <v>0.40315738314347527</v>
      </c>
      <c r="Q55" s="72">
        <f t="shared" si="11"/>
        <v>0.56738937249232912</v>
      </c>
      <c r="R55" s="72">
        <f t="shared" si="11"/>
        <v>0.62138804294144856</v>
      </c>
      <c r="S55" s="72">
        <f t="shared" si="11"/>
        <v>0.6856256276923105</v>
      </c>
      <c r="T55" s="72">
        <f t="shared" si="11"/>
        <v>0.9053138515687571</v>
      </c>
      <c r="U55" s="72">
        <f t="shared" si="11"/>
        <v>1.0802938797335893</v>
      </c>
      <c r="V55" s="78">
        <f t="shared" si="10"/>
        <v>1.2499696928457946</v>
      </c>
      <c r="W55" s="78">
        <f t="shared" si="10"/>
        <v>1.2941150367816017</v>
      </c>
      <c r="X55" s="78">
        <f t="shared" si="10"/>
        <v>1.4758576978342903</v>
      </c>
      <c r="Y55" s="78">
        <f t="shared" si="10"/>
        <v>1.320389471369088</v>
      </c>
      <c r="Z55" s="78">
        <f t="shared" si="10"/>
        <v>1.1521195146090166</v>
      </c>
      <c r="AA55" s="78">
        <f t="shared" si="10"/>
        <v>1.2667224829046304</v>
      </c>
      <c r="AB55" s="78">
        <f t="shared" si="10"/>
        <v>1.2169219759053482</v>
      </c>
      <c r="AC55" s="78">
        <f t="shared" si="10"/>
        <v>0.96322121420835194</v>
      </c>
    </row>
    <row r="56" spans="1:29" ht="12.75" customHeight="1" x14ac:dyDescent="0.15">
      <c r="A56" s="43">
        <v>17</v>
      </c>
      <c r="B56" s="71">
        <v>420222</v>
      </c>
      <c r="C56" s="72">
        <f t="shared" si="9"/>
        <v>0.14735420682968595</v>
      </c>
      <c r="D56" s="72">
        <f t="shared" si="11"/>
        <v>0.12977018749678054</v>
      </c>
      <c r="E56" s="72">
        <f t="shared" si="11"/>
        <v>0.11052251443838726</v>
      </c>
      <c r="F56" s="72">
        <f t="shared" si="11"/>
        <v>0.11302428677306343</v>
      </c>
      <c r="G56" s="72">
        <f t="shared" si="11"/>
        <v>0.12302587319824417</v>
      </c>
      <c r="H56" s="72">
        <f t="shared" si="11"/>
        <v>0.13853530371593414</v>
      </c>
      <c r="I56" s="72">
        <f t="shared" si="11"/>
        <v>0.25563191046324041</v>
      </c>
      <c r="J56" s="72">
        <f t="shared" si="11"/>
        <v>0.35920488634567238</v>
      </c>
      <c r="K56" s="72">
        <f t="shared" si="11"/>
        <v>0.41199351278507629</v>
      </c>
      <c r="L56" s="72">
        <f t="shared" si="11"/>
        <v>0.459285490847611</v>
      </c>
      <c r="M56" s="72">
        <f t="shared" si="11"/>
        <v>0.53370277690679413</v>
      </c>
      <c r="N56" s="72">
        <f t="shared" si="11"/>
        <v>0.68263900141247169</v>
      </c>
      <c r="O56" s="72">
        <f t="shared" si="11"/>
        <v>0.87028912105558498</v>
      </c>
      <c r="P56" s="72">
        <f t="shared" si="11"/>
        <v>0.97362719504586415</v>
      </c>
      <c r="Q56" s="72">
        <f t="shared" si="11"/>
        <v>1.0142406018925869</v>
      </c>
      <c r="R56" s="72">
        <f t="shared" si="11"/>
        <v>1.0054071036413699</v>
      </c>
      <c r="S56" s="72">
        <f t="shared" si="11"/>
        <v>1.0293064688175722</v>
      </c>
      <c r="T56" s="72">
        <f t="shared" si="11"/>
        <v>1.1157120139889212</v>
      </c>
      <c r="U56" s="72">
        <f t="shared" si="11"/>
        <v>1.1051828557521837</v>
      </c>
      <c r="V56" s="78">
        <f t="shared" si="10"/>
        <v>1.1380279955799062</v>
      </c>
      <c r="W56" s="78">
        <f t="shared" si="10"/>
        <v>1.1045207855491064</v>
      </c>
      <c r="X56" s="78">
        <f t="shared" si="10"/>
        <v>1.0705906924689568</v>
      </c>
      <c r="Y56" s="78">
        <f t="shared" si="10"/>
        <v>1.0692684189406572</v>
      </c>
      <c r="Z56" s="78">
        <f t="shared" si="10"/>
        <v>1.0758685565541941</v>
      </c>
      <c r="AA56" s="78">
        <f t="shared" si="10"/>
        <v>1.1837471547946772</v>
      </c>
      <c r="AB56" s="78">
        <f t="shared" si="10"/>
        <v>0.97677985206551265</v>
      </c>
      <c r="AC56" s="78">
        <f t="shared" si="10"/>
        <v>0.75694220678497159</v>
      </c>
    </row>
    <row r="57" spans="1:29" ht="12.75" customHeight="1" x14ac:dyDescent="0.15">
      <c r="A57" s="43">
        <v>18</v>
      </c>
      <c r="B57" s="71">
        <v>540233</v>
      </c>
      <c r="C57" s="72">
        <f t="shared" si="9"/>
        <v>0.25484425049510262</v>
      </c>
      <c r="D57" s="72">
        <f t="shared" si="11"/>
        <v>0.30182233474931169</v>
      </c>
      <c r="E57" s="72">
        <f t="shared" si="11"/>
        <v>0.5352275013776715</v>
      </c>
      <c r="F57" s="72">
        <f t="shared" si="11"/>
        <v>0.44340280105029017</v>
      </c>
      <c r="G57" s="72">
        <f t="shared" si="11"/>
        <v>0.43370261007539557</v>
      </c>
      <c r="H57" s="72">
        <f t="shared" si="11"/>
        <v>0.75009187346654205</v>
      </c>
      <c r="I57" s="72">
        <f t="shared" si="11"/>
        <v>0.59757542647558848</v>
      </c>
      <c r="J57" s="72">
        <f t="shared" si="11"/>
        <v>0.58320150236367452</v>
      </c>
      <c r="K57" s="72">
        <f t="shared" si="11"/>
        <v>0.56028107033862073</v>
      </c>
      <c r="L57" s="72">
        <f t="shared" si="11"/>
        <v>0.55727947700602964</v>
      </c>
      <c r="M57" s="72">
        <f t="shared" si="11"/>
        <v>0.56480749708562927</v>
      </c>
      <c r="N57" s="72">
        <f t="shared" si="11"/>
        <v>0.71951676010883658</v>
      </c>
      <c r="O57" s="72">
        <f t="shared" si="11"/>
        <v>0.76665900639098161</v>
      </c>
      <c r="P57" s="72">
        <f t="shared" si="11"/>
        <v>0.91913875715397486</v>
      </c>
      <c r="Q57" s="72">
        <f t="shared" si="11"/>
        <v>1.1492729120129661</v>
      </c>
      <c r="R57" s="72">
        <f t="shared" si="11"/>
        <v>1.199235906184257</v>
      </c>
      <c r="S57" s="72">
        <f t="shared" si="11"/>
        <v>1.3357338468656388</v>
      </c>
      <c r="T57" s="72">
        <f t="shared" si="11"/>
        <v>1.2087697036423415</v>
      </c>
      <c r="U57" s="72">
        <f t="shared" si="11"/>
        <v>0.99011564838771238</v>
      </c>
      <c r="V57" s="78">
        <f t="shared" ref="V57:AC67" si="12">V26/V$36*100</f>
        <v>0.92943052211665256</v>
      </c>
      <c r="W57" s="78">
        <f t="shared" si="12"/>
        <v>1.0744045235985065</v>
      </c>
      <c r="X57" s="78">
        <f t="shared" si="12"/>
        <v>1.0068117067149378</v>
      </c>
      <c r="Y57" s="78">
        <f t="shared" si="12"/>
        <v>1.2257025256284697</v>
      </c>
      <c r="Z57" s="78">
        <f t="shared" si="12"/>
        <v>1.1844589924154403</v>
      </c>
      <c r="AA57" s="78">
        <f t="shared" si="12"/>
        <v>1.1398591734331158</v>
      </c>
      <c r="AB57" s="78">
        <f t="shared" si="12"/>
        <v>1.0792456149895582</v>
      </c>
      <c r="AC57" s="78">
        <f t="shared" si="12"/>
        <v>0.87137856349649501</v>
      </c>
    </row>
    <row r="58" spans="1:29" ht="12.75" customHeight="1" x14ac:dyDescent="0.15">
      <c r="A58" s="43">
        <v>19</v>
      </c>
      <c r="B58" s="71">
        <v>620193</v>
      </c>
      <c r="C58" s="72">
        <f t="shared" si="9"/>
        <v>4.6654466739179563E-2</v>
      </c>
      <c r="D58" s="72">
        <f t="shared" si="11"/>
        <v>2.0299078556933744E-2</v>
      </c>
      <c r="E58" s="72">
        <f t="shared" si="11"/>
        <v>4.0826418881093091E-2</v>
      </c>
      <c r="F58" s="72">
        <f t="shared" si="11"/>
        <v>0.10715248519334128</v>
      </c>
      <c r="G58" s="72">
        <f t="shared" si="11"/>
        <v>0.26702255395696783</v>
      </c>
      <c r="H58" s="72">
        <f t="shared" si="11"/>
        <v>0.14626525591937661</v>
      </c>
      <c r="I58" s="72">
        <f t="shared" si="11"/>
        <v>0.2158083297540237</v>
      </c>
      <c r="J58" s="72">
        <f t="shared" si="11"/>
        <v>0.20177318203385433</v>
      </c>
      <c r="K58" s="72">
        <f t="shared" si="11"/>
        <v>0.17234074908638167</v>
      </c>
      <c r="L58" s="72">
        <f t="shared" si="11"/>
        <v>0.19359732445207914</v>
      </c>
      <c r="M58" s="72">
        <f t="shared" si="11"/>
        <v>0.27759569702160142</v>
      </c>
      <c r="N58" s="72">
        <f t="shared" si="11"/>
        <v>0.31581573656577278</v>
      </c>
      <c r="O58" s="72">
        <f t="shared" si="11"/>
        <v>0.30585137828745468</v>
      </c>
      <c r="P58" s="72">
        <f t="shared" si="11"/>
        <v>0.372262178300998</v>
      </c>
      <c r="Q58" s="72">
        <f t="shared" si="11"/>
        <v>0.34639183715311594</v>
      </c>
      <c r="R58" s="72">
        <f t="shared" si="11"/>
        <v>0.37872488314047875</v>
      </c>
      <c r="S58" s="72">
        <f t="shared" si="11"/>
        <v>0.49442348258549662</v>
      </c>
      <c r="T58" s="72">
        <f t="shared" si="11"/>
        <v>0.47718830084743047</v>
      </c>
      <c r="U58" s="72">
        <f t="shared" si="11"/>
        <v>0.47941839990750867</v>
      </c>
      <c r="V58" s="78">
        <f t="shared" si="12"/>
        <v>0.53877206647325337</v>
      </c>
      <c r="W58" s="78">
        <f t="shared" si="12"/>
        <v>0.71947976828003379</v>
      </c>
      <c r="X58" s="78">
        <f t="shared" si="12"/>
        <v>0.84198599173289035</v>
      </c>
      <c r="Y58" s="78">
        <f t="shared" si="12"/>
        <v>0.90321094434207461</v>
      </c>
      <c r="Z58" s="78">
        <f t="shared" si="12"/>
        <v>0.96487744151708665</v>
      </c>
      <c r="AA58" s="78">
        <f t="shared" si="12"/>
        <v>1.0674863654119087</v>
      </c>
      <c r="AB58" s="78">
        <f t="shared" si="12"/>
        <v>0.84883644609295683</v>
      </c>
      <c r="AC58" s="78">
        <f t="shared" si="12"/>
        <v>0.45856524148423983</v>
      </c>
    </row>
    <row r="59" spans="1:29" ht="12.75" customHeight="1" x14ac:dyDescent="0.15">
      <c r="A59" s="43">
        <v>20</v>
      </c>
      <c r="B59" s="71">
        <v>620520</v>
      </c>
      <c r="C59" s="72">
        <f t="shared" si="9"/>
        <v>0.95597773901058469</v>
      </c>
      <c r="D59" s="72">
        <f t="shared" si="11"/>
        <v>0.67765914473265332</v>
      </c>
      <c r="E59" s="72">
        <f t="shared" si="11"/>
        <v>0.77552786446397282</v>
      </c>
      <c r="F59" s="72">
        <f t="shared" si="11"/>
        <v>0.638366215778853</v>
      </c>
      <c r="G59" s="72">
        <f t="shared" si="11"/>
        <v>0.50862239801495301</v>
      </c>
      <c r="H59" s="72">
        <f t="shared" si="11"/>
        <v>0.45343457074739607</v>
      </c>
      <c r="I59" s="72">
        <f t="shared" si="11"/>
        <v>0.50894642147082658</v>
      </c>
      <c r="J59" s="72">
        <f t="shared" si="11"/>
        <v>0.54464775641247187</v>
      </c>
      <c r="K59" s="72">
        <f t="shared" si="11"/>
        <v>0.59269064496364143</v>
      </c>
      <c r="L59" s="72">
        <f t="shared" si="11"/>
        <v>0.59199371983333848</v>
      </c>
      <c r="M59" s="72">
        <f t="shared" si="11"/>
        <v>0.73983237453789197</v>
      </c>
      <c r="N59" s="72">
        <f t="shared" si="11"/>
        <v>0.76048233882104288</v>
      </c>
      <c r="O59" s="72">
        <f t="shared" si="11"/>
        <v>0.88165737826577717</v>
      </c>
      <c r="P59" s="72">
        <f t="shared" si="11"/>
        <v>1.0387701599477015</v>
      </c>
      <c r="Q59" s="72">
        <f t="shared" si="11"/>
        <v>1.0764036172805431</v>
      </c>
      <c r="R59" s="72">
        <f t="shared" si="11"/>
        <v>0.86268036146520588</v>
      </c>
      <c r="S59" s="72">
        <f t="shared" si="11"/>
        <v>1.0195076830591614</v>
      </c>
      <c r="T59" s="72">
        <f t="shared" si="11"/>
        <v>1.0728165972860071</v>
      </c>
      <c r="U59" s="72">
        <f t="shared" si="11"/>
        <v>1.0769411046151023</v>
      </c>
      <c r="V59" s="78">
        <f t="shared" si="12"/>
        <v>1.1346611017338355</v>
      </c>
      <c r="W59" s="78">
        <f t="shared" si="12"/>
        <v>1.0701864611158989</v>
      </c>
      <c r="X59" s="78">
        <f t="shared" si="12"/>
        <v>1.1322861319867661</v>
      </c>
      <c r="Y59" s="78">
        <f t="shared" si="12"/>
        <v>1.0505711604691488</v>
      </c>
      <c r="Z59" s="78">
        <f t="shared" si="12"/>
        <v>0.97328495887519795</v>
      </c>
      <c r="AA59" s="78">
        <f t="shared" si="12"/>
        <v>1.032262657523402</v>
      </c>
      <c r="AB59" s="78">
        <f t="shared" si="12"/>
        <v>0.80305957553800311</v>
      </c>
      <c r="AC59" s="78">
        <f t="shared" si="12"/>
        <v>0.86069956608073017</v>
      </c>
    </row>
    <row r="60" spans="1:29" ht="12.75" customHeight="1" x14ac:dyDescent="0.15">
      <c r="A60" s="43">
        <v>21</v>
      </c>
      <c r="B60" s="71">
        <v>560313</v>
      </c>
      <c r="C60" s="72">
        <f t="shared" si="9"/>
        <v>0</v>
      </c>
      <c r="D60" s="72">
        <f t="shared" si="11"/>
        <v>0.43686832988804281</v>
      </c>
      <c r="E60" s="72">
        <f t="shared" si="11"/>
        <v>0.38484202535743722</v>
      </c>
      <c r="F60" s="72">
        <f t="shared" si="11"/>
        <v>0.61869296598441759</v>
      </c>
      <c r="G60" s="72">
        <f t="shared" si="11"/>
        <v>1.0368485354499275</v>
      </c>
      <c r="H60" s="72">
        <f t="shared" si="11"/>
        <v>1.3556477782533727</v>
      </c>
      <c r="I60" s="72">
        <f t="shared" si="11"/>
        <v>1.0510168201874213</v>
      </c>
      <c r="J60" s="72">
        <f t="shared" si="11"/>
        <v>0.90755311726410481</v>
      </c>
      <c r="K60" s="72">
        <f t="shared" si="11"/>
        <v>0.42317792307809288</v>
      </c>
      <c r="L60" s="72">
        <f t="shared" si="11"/>
        <v>0.54534355871308926</v>
      </c>
      <c r="M60" s="72">
        <f t="shared" si="11"/>
        <v>0.52217673577061663</v>
      </c>
      <c r="N60" s="72">
        <f t="shared" si="11"/>
        <v>0.53247499649539376</v>
      </c>
      <c r="O60" s="72">
        <f t="shared" si="11"/>
        <v>0.59902329919941066</v>
      </c>
      <c r="P60" s="72">
        <f t="shared" si="11"/>
        <v>0.66459700905695107</v>
      </c>
      <c r="Q60" s="72">
        <f t="shared" si="11"/>
        <v>0.93676985278355784</v>
      </c>
      <c r="R60" s="72">
        <f t="shared" si="11"/>
        <v>0.96206445924011641</v>
      </c>
      <c r="S60" s="72">
        <f t="shared" si="11"/>
        <v>0.89357824900946847</v>
      </c>
      <c r="T60" s="72">
        <f t="shared" si="11"/>
        <v>0.9318374071153287</v>
      </c>
      <c r="U60" s="72">
        <f t="shared" si="11"/>
        <v>0.97785027546190251</v>
      </c>
      <c r="V60" s="78">
        <f t="shared" si="12"/>
        <v>1.0297880295170998</v>
      </c>
      <c r="W60" s="78">
        <f t="shared" si="12"/>
        <v>0.92160021330818453</v>
      </c>
      <c r="X60" s="78">
        <f t="shared" si="12"/>
        <v>0.79313880834972617</v>
      </c>
      <c r="Y60" s="78">
        <f t="shared" si="12"/>
        <v>1.0012899576818135</v>
      </c>
      <c r="Z60" s="78">
        <f t="shared" si="12"/>
        <v>0.86226785052276134</v>
      </c>
      <c r="AA60" s="78">
        <f t="shared" si="12"/>
        <v>0.94639712237876128</v>
      </c>
      <c r="AB60" s="78">
        <f t="shared" si="12"/>
        <v>1.008725792742134</v>
      </c>
      <c r="AC60" s="78">
        <f t="shared" si="12"/>
        <v>0.8210773620767553</v>
      </c>
    </row>
    <row r="61" spans="1:29" ht="12.75" customHeight="1" x14ac:dyDescent="0.15">
      <c r="A61" s="43">
        <v>22</v>
      </c>
      <c r="B61" s="71">
        <v>940490</v>
      </c>
      <c r="C61" s="72">
        <f t="shared" si="9"/>
        <v>0.15793229879332168</v>
      </c>
      <c r="D61" s="72">
        <f t="shared" ref="D61:U67" si="13">D30/D$36*100</f>
        <v>0.11778104779174761</v>
      </c>
      <c r="E61" s="72">
        <f t="shared" si="13"/>
        <v>0.11830248406723305</v>
      </c>
      <c r="F61" s="72">
        <f t="shared" si="13"/>
        <v>0.1427553506665615</v>
      </c>
      <c r="G61" s="72">
        <f t="shared" si="13"/>
        <v>0.14405283881965664</v>
      </c>
      <c r="H61" s="72">
        <f t="shared" si="13"/>
        <v>0.18803729264627239</v>
      </c>
      <c r="I61" s="72">
        <f t="shared" si="13"/>
        <v>0.22878758729834633</v>
      </c>
      <c r="J61" s="72">
        <f t="shared" si="13"/>
        <v>0.24765957468826544</v>
      </c>
      <c r="K61" s="72">
        <f t="shared" si="13"/>
        <v>0.22052738216973977</v>
      </c>
      <c r="L61" s="72">
        <f t="shared" si="13"/>
        <v>0.33311518863853901</v>
      </c>
      <c r="M61" s="72">
        <f t="shared" si="13"/>
        <v>0.38432614365621681</v>
      </c>
      <c r="N61" s="72">
        <f t="shared" si="13"/>
        <v>0.45623906161857763</v>
      </c>
      <c r="O61" s="72">
        <f t="shared" si="13"/>
        <v>0.57954142482212723</v>
      </c>
      <c r="P61" s="72">
        <f t="shared" si="13"/>
        <v>0.56591255036291033</v>
      </c>
      <c r="Q61" s="72">
        <f t="shared" si="13"/>
        <v>0.64982746099555233</v>
      </c>
      <c r="R61" s="72">
        <f t="shared" si="13"/>
        <v>1.0243363643229721</v>
      </c>
      <c r="S61" s="72">
        <f t="shared" si="13"/>
        <v>1.2016216765184575</v>
      </c>
      <c r="T61" s="72">
        <f t="shared" si="13"/>
        <v>1.2421881295338384</v>
      </c>
      <c r="U61" s="72">
        <f t="shared" si="13"/>
        <v>0.9024115254653311</v>
      </c>
      <c r="V61" s="78">
        <f t="shared" si="12"/>
        <v>0.83832472425773552</v>
      </c>
      <c r="W61" s="78">
        <f t="shared" si="12"/>
        <v>0.86440749584132093</v>
      </c>
      <c r="X61" s="78">
        <f t="shared" si="12"/>
        <v>0.71277443305057353</v>
      </c>
      <c r="Y61" s="78">
        <f t="shared" si="12"/>
        <v>0.92787342892429092</v>
      </c>
      <c r="Z61" s="78">
        <f t="shared" si="12"/>
        <v>0.88720657016088289</v>
      </c>
      <c r="AA61" s="78">
        <f t="shared" si="12"/>
        <v>0.94561821445944516</v>
      </c>
      <c r="AB61" s="78">
        <f t="shared" si="12"/>
        <v>1.0028348654004535</v>
      </c>
      <c r="AC61" s="78">
        <f t="shared" si="12"/>
        <v>0.62702098600425071</v>
      </c>
    </row>
    <row r="62" spans="1:29" ht="12.75" customHeight="1" x14ac:dyDescent="0.15">
      <c r="A62" s="43">
        <v>23</v>
      </c>
      <c r="B62" s="71">
        <v>621010</v>
      </c>
      <c r="C62" s="72">
        <f t="shared" si="9"/>
        <v>0.22086963634988821</v>
      </c>
      <c r="D62" s="72">
        <f t="shared" si="13"/>
        <v>0.56625686942695741</v>
      </c>
      <c r="E62" s="72">
        <f t="shared" si="13"/>
        <v>0.54654198169910295</v>
      </c>
      <c r="F62" s="72">
        <f t="shared" si="13"/>
        <v>0.46209899737023441</v>
      </c>
      <c r="G62" s="72">
        <f t="shared" si="13"/>
        <v>0.42172362962764676</v>
      </c>
      <c r="H62" s="72">
        <f t="shared" si="13"/>
        <v>0.38407399606138293</v>
      </c>
      <c r="I62" s="72">
        <f t="shared" si="13"/>
        <v>0.33366516481484254</v>
      </c>
      <c r="J62" s="72">
        <f t="shared" si="13"/>
        <v>0.38237127328432946</v>
      </c>
      <c r="K62" s="72">
        <f t="shared" si="13"/>
        <v>0.49262830398224439</v>
      </c>
      <c r="L62" s="72">
        <f t="shared" si="13"/>
        <v>0.51020376133381673</v>
      </c>
      <c r="M62" s="72">
        <f t="shared" si="13"/>
        <v>0.61242955066942428</v>
      </c>
      <c r="N62" s="72">
        <f t="shared" si="13"/>
        <v>0.39089080863109116</v>
      </c>
      <c r="O62" s="72">
        <f t="shared" si="13"/>
        <v>0.40633035917642035</v>
      </c>
      <c r="P62" s="72">
        <f t="shared" si="13"/>
        <v>0.53299663954120757</v>
      </c>
      <c r="Q62" s="72">
        <f t="shared" si="13"/>
        <v>0.73444243670187104</v>
      </c>
      <c r="R62" s="72">
        <f t="shared" si="13"/>
        <v>0.64924899394249314</v>
      </c>
      <c r="S62" s="72">
        <f t="shared" si="13"/>
        <v>0.62069039837589945</v>
      </c>
      <c r="T62" s="72">
        <f t="shared" si="13"/>
        <v>0.5847617772400121</v>
      </c>
      <c r="U62" s="72">
        <f t="shared" si="13"/>
        <v>0.62290439817651411</v>
      </c>
      <c r="V62" s="78">
        <f t="shared" si="12"/>
        <v>0.53787167225785404</v>
      </c>
      <c r="W62" s="78">
        <f t="shared" si="12"/>
        <v>0.73881085674131974</v>
      </c>
      <c r="X62" s="78">
        <f t="shared" si="12"/>
        <v>0.72585088312077528</v>
      </c>
      <c r="Y62" s="78">
        <f t="shared" si="12"/>
        <v>0.81940942813957407</v>
      </c>
      <c r="Z62" s="78">
        <f t="shared" si="12"/>
        <v>0.81799530142540944</v>
      </c>
      <c r="AA62" s="78">
        <f t="shared" si="12"/>
        <v>0.93525150300067561</v>
      </c>
      <c r="AB62" s="78">
        <f t="shared" si="12"/>
        <v>1.343785065121414</v>
      </c>
      <c r="AC62" s="78">
        <f t="shared" si="12"/>
        <v>0.60865460422609852</v>
      </c>
    </row>
    <row r="63" spans="1:29" ht="12.75" customHeight="1" x14ac:dyDescent="0.15">
      <c r="A63" s="43">
        <v>24</v>
      </c>
      <c r="B63" s="71">
        <v>520942</v>
      </c>
      <c r="C63" s="72">
        <f t="shared" si="9"/>
        <v>0.46079369599671854</v>
      </c>
      <c r="D63" s="72">
        <f t="shared" si="13"/>
        <v>1.0535379898922095</v>
      </c>
      <c r="E63" s="72">
        <f t="shared" si="13"/>
        <v>0.92805789083815393</v>
      </c>
      <c r="F63" s="72">
        <f t="shared" si="13"/>
        <v>2.011043376082887</v>
      </c>
      <c r="G63" s="72">
        <f t="shared" si="13"/>
        <v>4.4644810693275412</v>
      </c>
      <c r="H63" s="72">
        <f t="shared" si="13"/>
        <v>5.543487685028424</v>
      </c>
      <c r="I63" s="72">
        <f t="shared" si="13"/>
        <v>4.7312891880763868</v>
      </c>
      <c r="J63" s="72">
        <f t="shared" si="13"/>
        <v>5.6423162538043652</v>
      </c>
      <c r="K63" s="72">
        <f t="shared" si="13"/>
        <v>4.795475318939717</v>
      </c>
      <c r="L63" s="72">
        <f t="shared" si="13"/>
        <v>5.1082173485155851</v>
      </c>
      <c r="M63" s="72">
        <f t="shared" si="13"/>
        <v>4.7539490966440692</v>
      </c>
      <c r="N63" s="72">
        <f t="shared" si="13"/>
        <v>3.4421744585068379</v>
      </c>
      <c r="O63" s="72">
        <f t="shared" si="13"/>
        <v>2.0512886478465493</v>
      </c>
      <c r="P63" s="72">
        <f t="shared" si="13"/>
        <v>2.0423605753742069</v>
      </c>
      <c r="Q63" s="72">
        <f t="shared" si="13"/>
        <v>2.7895642380777814</v>
      </c>
      <c r="R63" s="72">
        <f t="shared" si="13"/>
        <v>2.2131587654437448</v>
      </c>
      <c r="S63" s="72">
        <f t="shared" si="13"/>
        <v>2.3321037450950231</v>
      </c>
      <c r="T63" s="72">
        <f t="shared" si="13"/>
        <v>1.6008545073805829</v>
      </c>
      <c r="U63" s="72">
        <f t="shared" si="13"/>
        <v>1.5073835600680403</v>
      </c>
      <c r="V63" s="78">
        <f t="shared" si="12"/>
        <v>1.5360872792455671</v>
      </c>
      <c r="W63" s="78">
        <f t="shared" si="12"/>
        <v>1.1754638160845245</v>
      </c>
      <c r="X63" s="78">
        <f t="shared" si="12"/>
        <v>1.0917971802237867</v>
      </c>
      <c r="Y63" s="78">
        <f t="shared" si="12"/>
        <v>1.1931155105203599</v>
      </c>
      <c r="Z63" s="78">
        <f t="shared" si="12"/>
        <v>1.0833469532501565</v>
      </c>
      <c r="AA63" s="78">
        <f t="shared" si="12"/>
        <v>0.9329341822256334</v>
      </c>
      <c r="AB63" s="78">
        <f t="shared" si="12"/>
        <v>0.42023658195309177</v>
      </c>
      <c r="AC63" s="78">
        <f t="shared" si="12"/>
        <v>2.5098508452209565</v>
      </c>
    </row>
    <row r="64" spans="1:29" ht="12.75" customHeight="1" x14ac:dyDescent="0.15">
      <c r="A64" s="43">
        <v>25</v>
      </c>
      <c r="B64" s="71">
        <v>620640</v>
      </c>
      <c r="C64" s="72">
        <f t="shared" si="9"/>
        <v>0.75330796394310917</v>
      </c>
      <c r="D64" s="72">
        <f t="shared" si="13"/>
        <v>0.70410604560890344</v>
      </c>
      <c r="E64" s="72">
        <f t="shared" si="13"/>
        <v>0.41330683362168064</v>
      </c>
      <c r="F64" s="72">
        <f t="shared" si="13"/>
        <v>0.35711911833418414</v>
      </c>
      <c r="G64" s="72">
        <f t="shared" si="13"/>
        <v>0.26350760341991086</v>
      </c>
      <c r="H64" s="72">
        <f t="shared" si="13"/>
        <v>0.21868576791599648</v>
      </c>
      <c r="I64" s="72">
        <f t="shared" si="13"/>
        <v>0.17415226237284634</v>
      </c>
      <c r="J64" s="72">
        <f t="shared" si="13"/>
        <v>0.18635327285578188</v>
      </c>
      <c r="K64" s="72">
        <f t="shared" si="13"/>
        <v>0.17666687096170788</v>
      </c>
      <c r="L64" s="72">
        <f t="shared" si="13"/>
        <v>0.13324098282838742</v>
      </c>
      <c r="M64" s="72">
        <f t="shared" si="13"/>
        <v>0.14479245064978441</v>
      </c>
      <c r="N64" s="72">
        <f t="shared" si="13"/>
        <v>0.15731622924615873</v>
      </c>
      <c r="O64" s="72">
        <f t="shared" si="13"/>
        <v>0.16764196748896121</v>
      </c>
      <c r="P64" s="72">
        <f t="shared" si="13"/>
        <v>0.17236986514735969</v>
      </c>
      <c r="Q64" s="72">
        <f t="shared" si="13"/>
        <v>0.18591779467174654</v>
      </c>
      <c r="R64" s="72">
        <f t="shared" si="13"/>
        <v>0.16153123929024005</v>
      </c>
      <c r="S64" s="72">
        <f t="shared" si="13"/>
        <v>0.24242623905960042</v>
      </c>
      <c r="T64" s="72">
        <f t="shared" si="13"/>
        <v>0.42089875395114607</v>
      </c>
      <c r="U64" s="72">
        <f t="shared" si="13"/>
        <v>0.67128599423282187</v>
      </c>
      <c r="V64" s="78">
        <f t="shared" si="12"/>
        <v>0.74019479935691657</v>
      </c>
      <c r="W64" s="78">
        <f t="shared" si="12"/>
        <v>0.73371869240722687</v>
      </c>
      <c r="X64" s="78">
        <f t="shared" si="12"/>
        <v>0.81561111051950319</v>
      </c>
      <c r="Y64" s="78">
        <f t="shared" si="12"/>
        <v>0.98498232648529405</v>
      </c>
      <c r="Z64" s="78">
        <f t="shared" si="12"/>
        <v>0.91624270425613596</v>
      </c>
      <c r="AA64" s="78">
        <f t="shared" si="12"/>
        <v>0.91470664157044745</v>
      </c>
      <c r="AB64" s="78">
        <f t="shared" si="12"/>
        <v>0.66853210270307728</v>
      </c>
      <c r="AC64" s="78">
        <f t="shared" si="12"/>
        <v>0.45616506219592945</v>
      </c>
    </row>
    <row r="65" spans="1:29" ht="12.75" customHeight="1" x14ac:dyDescent="0.15">
      <c r="A65" s="43"/>
      <c r="B65" s="50" t="s">
        <v>25</v>
      </c>
      <c r="C65" s="72">
        <f t="shared" si="9"/>
        <v>36.579157676375956</v>
      </c>
      <c r="D65" s="72">
        <f t="shared" si="13"/>
        <v>38.426280634723156</v>
      </c>
      <c r="E65" s="72">
        <f t="shared" si="13"/>
        <v>37.870703359337895</v>
      </c>
      <c r="F65" s="72">
        <f t="shared" si="13"/>
        <v>39.231750095665681</v>
      </c>
      <c r="G65" s="72">
        <f t="shared" si="13"/>
        <v>35.978984603824856</v>
      </c>
      <c r="H65" s="72">
        <f t="shared" si="13"/>
        <v>36.729697633042932</v>
      </c>
      <c r="I65" s="72">
        <f t="shared" si="13"/>
        <v>37.504289099579708</v>
      </c>
      <c r="J65" s="72">
        <f t="shared" si="13"/>
        <v>37.568791044929995</v>
      </c>
      <c r="K65" s="72">
        <f t="shared" si="13"/>
        <v>37.721725364370215</v>
      </c>
      <c r="L65" s="72">
        <f t="shared" si="13"/>
        <v>36.564430413767937</v>
      </c>
      <c r="M65" s="72">
        <f t="shared" si="13"/>
        <v>35.928304702124386</v>
      </c>
      <c r="N65" s="72">
        <f t="shared" si="13"/>
        <v>36.099401122540655</v>
      </c>
      <c r="O65" s="72">
        <f t="shared" si="13"/>
        <v>36.634819138191702</v>
      </c>
      <c r="P65" s="72">
        <f t="shared" si="13"/>
        <v>38.007744070066025</v>
      </c>
      <c r="Q65" s="72">
        <f t="shared" si="13"/>
        <v>41.216151032559708</v>
      </c>
      <c r="R65" s="72">
        <f t="shared" si="13"/>
        <v>42.705881943473649</v>
      </c>
      <c r="S65" s="72">
        <f t="shared" si="13"/>
        <v>44.184256187132739</v>
      </c>
      <c r="T65" s="72">
        <f t="shared" si="13"/>
        <v>43.17518423299407</v>
      </c>
      <c r="U65" s="72">
        <f t="shared" si="13"/>
        <v>44.329661688627866</v>
      </c>
      <c r="V65" s="78">
        <f t="shared" si="12"/>
        <v>45.003445431117719</v>
      </c>
      <c r="W65" s="78">
        <f t="shared" si="12"/>
        <v>43.720238497543804</v>
      </c>
      <c r="X65" s="78">
        <f t="shared" si="12"/>
        <v>41.982777582477759</v>
      </c>
      <c r="Y65" s="78">
        <f t="shared" si="12"/>
        <v>45.253680993494086</v>
      </c>
      <c r="Z65" s="78">
        <f t="shared" si="12"/>
        <v>46.60422278109715</v>
      </c>
      <c r="AA65" s="78">
        <f t="shared" si="12"/>
        <v>49.029538351100896</v>
      </c>
      <c r="AB65" s="78">
        <f t="shared" si="12"/>
        <v>52.423907407323455</v>
      </c>
      <c r="AC65" s="78">
        <f t="shared" si="12"/>
        <v>41.235267391157358</v>
      </c>
    </row>
    <row r="66" spans="1:29" ht="12.75" customHeight="1" x14ac:dyDescent="0.15">
      <c r="A66" s="43"/>
      <c r="B66" s="50" t="s">
        <v>26</v>
      </c>
      <c r="C66" s="72">
        <f t="shared" si="9"/>
        <v>63.420842323624051</v>
      </c>
      <c r="D66" s="72">
        <f t="shared" si="13"/>
        <v>61.573719365276844</v>
      </c>
      <c r="E66" s="72">
        <f t="shared" si="13"/>
        <v>62.129296640662105</v>
      </c>
      <c r="F66" s="72">
        <f t="shared" si="13"/>
        <v>60.768249904334326</v>
      </c>
      <c r="G66" s="72">
        <f t="shared" si="13"/>
        <v>64.021015396175144</v>
      </c>
      <c r="H66" s="72">
        <f t="shared" si="13"/>
        <v>63.270302366957068</v>
      </c>
      <c r="I66" s="72">
        <f t="shared" si="13"/>
        <v>62.495710900420299</v>
      </c>
      <c r="J66" s="72">
        <f t="shared" si="13"/>
        <v>62.431208955070005</v>
      </c>
      <c r="K66" s="72">
        <f t="shared" si="13"/>
        <v>62.278274635629792</v>
      </c>
      <c r="L66" s="72">
        <f t="shared" si="13"/>
        <v>63.435569586232063</v>
      </c>
      <c r="M66" s="72">
        <f t="shared" si="13"/>
        <v>64.071695297875607</v>
      </c>
      <c r="N66" s="72">
        <f t="shared" si="13"/>
        <v>63.900598877459345</v>
      </c>
      <c r="O66" s="72">
        <f t="shared" si="13"/>
        <v>63.365180861808291</v>
      </c>
      <c r="P66" s="72">
        <f t="shared" si="13"/>
        <v>61.992255929933982</v>
      </c>
      <c r="Q66" s="72">
        <f t="shared" si="13"/>
        <v>58.783848967440292</v>
      </c>
      <c r="R66" s="72">
        <f t="shared" si="13"/>
        <v>57.294118056526358</v>
      </c>
      <c r="S66" s="72">
        <f t="shared" si="13"/>
        <v>55.815743812867261</v>
      </c>
      <c r="T66" s="72">
        <f t="shared" si="13"/>
        <v>56.82481576700593</v>
      </c>
      <c r="U66" s="72">
        <f t="shared" si="13"/>
        <v>55.670338311372134</v>
      </c>
      <c r="V66" s="78">
        <f t="shared" si="12"/>
        <v>54.996554568882281</v>
      </c>
      <c r="W66" s="78">
        <f t="shared" si="12"/>
        <v>56.279761502456203</v>
      </c>
      <c r="X66" s="78">
        <f t="shared" si="12"/>
        <v>58.017222417522241</v>
      </c>
      <c r="Y66" s="78">
        <f t="shared" si="12"/>
        <v>54.746319006505914</v>
      </c>
      <c r="Z66" s="78">
        <f t="shared" si="12"/>
        <v>53.39577721890285</v>
      </c>
      <c r="AA66" s="78">
        <f t="shared" si="12"/>
        <v>50.970461648899104</v>
      </c>
      <c r="AB66" s="78">
        <f t="shared" si="12"/>
        <v>47.576092592676538</v>
      </c>
      <c r="AC66" s="78">
        <f t="shared" si="12"/>
        <v>58.764732608842621</v>
      </c>
    </row>
    <row r="67" spans="1:29" ht="12.75" customHeight="1" x14ac:dyDescent="0.15">
      <c r="A67" s="43"/>
      <c r="B67" s="50" t="s">
        <v>7</v>
      </c>
      <c r="C67" s="72">
        <f t="shared" si="9"/>
        <v>100</v>
      </c>
      <c r="D67" s="72">
        <f t="shared" si="13"/>
        <v>100</v>
      </c>
      <c r="E67" s="72">
        <f t="shared" si="13"/>
        <v>100</v>
      </c>
      <c r="F67" s="72">
        <f t="shared" si="13"/>
        <v>100</v>
      </c>
      <c r="G67" s="72">
        <f t="shared" si="13"/>
        <v>100</v>
      </c>
      <c r="H67" s="72">
        <f t="shared" si="13"/>
        <v>100</v>
      </c>
      <c r="I67" s="72">
        <f t="shared" si="13"/>
        <v>100</v>
      </c>
      <c r="J67" s="72">
        <f t="shared" si="13"/>
        <v>100</v>
      </c>
      <c r="K67" s="72">
        <f t="shared" si="13"/>
        <v>100</v>
      </c>
      <c r="L67" s="72">
        <f t="shared" si="13"/>
        <v>100</v>
      </c>
      <c r="M67" s="72">
        <f t="shared" si="13"/>
        <v>100</v>
      </c>
      <c r="N67" s="72">
        <f t="shared" si="13"/>
        <v>100</v>
      </c>
      <c r="O67" s="72">
        <f t="shared" si="13"/>
        <v>100</v>
      </c>
      <c r="P67" s="72">
        <f t="shared" si="13"/>
        <v>100</v>
      </c>
      <c r="Q67" s="72">
        <f t="shared" si="13"/>
        <v>100</v>
      </c>
      <c r="R67" s="72">
        <f t="shared" si="13"/>
        <v>100</v>
      </c>
      <c r="S67" s="72">
        <f t="shared" si="13"/>
        <v>100</v>
      </c>
      <c r="T67" s="72">
        <f t="shared" si="13"/>
        <v>100</v>
      </c>
      <c r="U67" s="72">
        <f t="shared" si="13"/>
        <v>100</v>
      </c>
      <c r="V67" s="78">
        <f t="shared" si="12"/>
        <v>100</v>
      </c>
      <c r="W67" s="78">
        <f t="shared" si="12"/>
        <v>100</v>
      </c>
      <c r="X67" s="78">
        <f t="shared" si="12"/>
        <v>100</v>
      </c>
      <c r="Y67" s="78">
        <f t="shared" si="12"/>
        <v>100</v>
      </c>
      <c r="Z67" s="78">
        <f t="shared" si="12"/>
        <v>100</v>
      </c>
      <c r="AA67" s="78">
        <f t="shared" si="12"/>
        <v>100</v>
      </c>
      <c r="AB67" s="78">
        <f t="shared" si="12"/>
        <v>100</v>
      </c>
      <c r="AC67" s="78">
        <f t="shared" si="12"/>
        <v>100</v>
      </c>
    </row>
    <row r="68" spans="1:29" ht="12.75" customHeight="1" x14ac:dyDescent="0.15">
      <c r="A68" s="43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59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30" customFormat="1" x14ac:dyDescent="0.15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 t="str">
        <f t="shared" ref="S70:T70" si="14">IF(R8=0,"--",((S8/R8)*100-100))</f>
        <v>--</v>
      </c>
      <c r="T70" s="49" t="str">
        <f t="shared" si="14"/>
        <v>--</v>
      </c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1">
        <v>392190</v>
      </c>
      <c r="C71" s="13" t="s">
        <v>10</v>
      </c>
      <c r="D71" s="13">
        <f>IF(C9=0,"--",((D9/C9)*100-100))</f>
        <v>24.66822777687014</v>
      </c>
      <c r="E71" s="72">
        <f t="shared" ref="E71:U82" si="15">IF(D9=0,"--",((E9/D9)*100-100))</f>
        <v>7.6442926517884757</v>
      </c>
      <c r="F71" s="72">
        <f t="shared" si="15"/>
        <v>18.745494292969482</v>
      </c>
      <c r="G71" s="72">
        <f t="shared" si="15"/>
        <v>14.036856599722597</v>
      </c>
      <c r="H71" s="72">
        <f t="shared" si="15"/>
        <v>11.942934404760507</v>
      </c>
      <c r="I71" s="72">
        <f t="shared" si="15"/>
        <v>2.4082383688194966</v>
      </c>
      <c r="J71" s="72">
        <f t="shared" si="15"/>
        <v>6.568208751122981</v>
      </c>
      <c r="K71" s="72">
        <f t="shared" si="15"/>
        <v>18.407288087797497</v>
      </c>
      <c r="L71" s="72">
        <f t="shared" si="15"/>
        <v>15.949722416413309</v>
      </c>
      <c r="M71" s="72">
        <f t="shared" si="15"/>
        <v>25.680786725693054</v>
      </c>
      <c r="N71" s="72">
        <f t="shared" si="15"/>
        <v>-4.7454718424056779</v>
      </c>
      <c r="O71" s="72">
        <f t="shared" si="15"/>
        <v>-1.1047730729369079</v>
      </c>
      <c r="P71" s="72">
        <f t="shared" si="15"/>
        <v>-3.5030006650706298</v>
      </c>
      <c r="Q71" s="72">
        <f t="shared" si="15"/>
        <v>-14.166674631460737</v>
      </c>
      <c r="R71" s="72">
        <f t="shared" si="15"/>
        <v>28.740701028636295</v>
      </c>
      <c r="S71" s="72">
        <f t="shared" si="15"/>
        <v>17.443958637527743</v>
      </c>
      <c r="T71" s="72">
        <f t="shared" si="15"/>
        <v>16.91936232125795</v>
      </c>
      <c r="U71" s="72">
        <f t="shared" si="15"/>
        <v>1.8334800994052927</v>
      </c>
      <c r="V71" s="78">
        <f t="shared" ref="V71:AB71" si="16">IF(U9=0,"--",((V9/U9)*100-100))</f>
        <v>7.2549142205631512</v>
      </c>
      <c r="W71" s="78">
        <f t="shared" si="16"/>
        <v>-1.6599245501379727</v>
      </c>
      <c r="X71" s="78">
        <f t="shared" si="16"/>
        <v>-2.9309838418069489</v>
      </c>
      <c r="Y71" s="78">
        <f t="shared" si="16"/>
        <v>8.9143421651667722</v>
      </c>
      <c r="Z71" s="78">
        <f t="shared" si="16"/>
        <v>2.807400838448018</v>
      </c>
      <c r="AA71" s="78">
        <f t="shared" si="16"/>
        <v>-0.70441888641774142</v>
      </c>
      <c r="AB71" s="78">
        <f t="shared" si="16"/>
        <v>-9.0567550966855066</v>
      </c>
      <c r="AC71" s="13">
        <f>IFERROR(((POWER(AB9/C9,1/26)-1)*100),"--")</f>
        <v>6.8286185968593704</v>
      </c>
    </row>
    <row r="72" spans="1:29" ht="12.75" customHeight="1" x14ac:dyDescent="0.15">
      <c r="A72" s="43">
        <v>2</v>
      </c>
      <c r="B72" s="71">
        <v>392112</v>
      </c>
      <c r="C72" s="13" t="s">
        <v>10</v>
      </c>
      <c r="D72" s="72">
        <f t="shared" ref="D72:S98" si="17">IF(C10=0,"--",((D10/C10)*100-100))</f>
        <v>16.426758183738116</v>
      </c>
      <c r="E72" s="72">
        <f t="shared" si="17"/>
        <v>35.977715163980889</v>
      </c>
      <c r="F72" s="72">
        <f t="shared" si="17"/>
        <v>11.756113673227844</v>
      </c>
      <c r="G72" s="72">
        <f t="shared" si="17"/>
        <v>3.7760239557397455</v>
      </c>
      <c r="H72" s="72">
        <f t="shared" si="17"/>
        <v>33.021635055575302</v>
      </c>
      <c r="I72" s="72">
        <f t="shared" si="17"/>
        <v>-68.875016133537272</v>
      </c>
      <c r="J72" s="72">
        <f t="shared" si="17"/>
        <v>23.365455876263951</v>
      </c>
      <c r="K72" s="72">
        <f t="shared" si="17"/>
        <v>-0.14165570698926899</v>
      </c>
      <c r="L72" s="72">
        <f t="shared" si="17"/>
        <v>83.458336253325626</v>
      </c>
      <c r="M72" s="72">
        <f t="shared" si="17"/>
        <v>78.496423301682341</v>
      </c>
      <c r="N72" s="72">
        <f t="shared" si="17"/>
        <v>43.045237565613604</v>
      </c>
      <c r="O72" s="72">
        <f t="shared" si="17"/>
        <v>13.931692192602412</v>
      </c>
      <c r="P72" s="72">
        <f t="shared" si="17"/>
        <v>-17.830547787033979</v>
      </c>
      <c r="Q72" s="72">
        <f t="shared" si="17"/>
        <v>-19.811436585505234</v>
      </c>
      <c r="R72" s="72">
        <f t="shared" si="17"/>
        <v>61.212176161493716</v>
      </c>
      <c r="S72" s="72">
        <f t="shared" si="17"/>
        <v>19.092297521823681</v>
      </c>
      <c r="T72" s="72">
        <f t="shared" si="15"/>
        <v>21.903860975384177</v>
      </c>
      <c r="U72" s="78">
        <f t="shared" ref="U72:U98" si="18">IF(T10=0,"--",((U10/T10)*100-100))</f>
        <v>7.0860178929021771</v>
      </c>
      <c r="V72" s="78">
        <f t="shared" ref="V72:V98" si="19">IF(U10=0,"--",((V10/U10)*100-100))</f>
        <v>23.183143353145638</v>
      </c>
      <c r="W72" s="78">
        <f t="shared" ref="W72:W98" si="20">IF(V10=0,"--",((W10/V10)*100-100))</f>
        <v>15.550285965985935</v>
      </c>
      <c r="X72" s="78">
        <f t="shared" ref="X72:X98" si="21">IF(W10=0,"--",((X10/W10)*100-100))</f>
        <v>4.0847552780525263</v>
      </c>
      <c r="Y72" s="78">
        <f t="shared" ref="Y72:Y98" si="22">IF(X10=0,"--",((Y10/X10)*100-100))</f>
        <v>8.2788575338666988</v>
      </c>
      <c r="Z72" s="78">
        <f t="shared" ref="Z72:Z98" si="23">IF(Y10=0,"--",((Z10/Y10)*100-100))</f>
        <v>15.345358413708482</v>
      </c>
      <c r="AA72" s="78">
        <f t="shared" ref="AA72:AA98" si="24">IF(Z10=0,"--",((AA10/Z10)*100-100))</f>
        <v>-2.9026993484916943</v>
      </c>
      <c r="AB72" s="78">
        <f t="shared" ref="AB72:AB98" si="25">IF(AA10=0,"--",((AB10/AA10)*100-100))</f>
        <v>-26.237408859625646</v>
      </c>
      <c r="AC72" s="78">
        <f t="shared" ref="AC72:AC98" si="26">IFERROR(((POWER(AB10/C10,1/26)-1)*100),"--")</f>
        <v>9.6374710011305265</v>
      </c>
    </row>
    <row r="73" spans="1:29" ht="12.75" customHeight="1" x14ac:dyDescent="0.15">
      <c r="A73" s="43">
        <v>3</v>
      </c>
      <c r="B73" s="71">
        <v>610910</v>
      </c>
      <c r="C73" s="13" t="s">
        <v>10</v>
      </c>
      <c r="D73" s="72">
        <f t="shared" si="17"/>
        <v>28.377948990276423</v>
      </c>
      <c r="E73" s="72">
        <f t="shared" si="15"/>
        <v>42.476084965335701</v>
      </c>
      <c r="F73" s="72">
        <f t="shared" si="15"/>
        <v>32.976884172764727</v>
      </c>
      <c r="G73" s="72">
        <f t="shared" si="15"/>
        <v>9.0716812360544168</v>
      </c>
      <c r="H73" s="72">
        <f t="shared" si="15"/>
        <v>7.2672888498934043</v>
      </c>
      <c r="I73" s="72">
        <f t="shared" si="15"/>
        <v>-5.5513370413149801</v>
      </c>
      <c r="J73" s="72">
        <f t="shared" si="15"/>
        <v>-10.731836905449214</v>
      </c>
      <c r="K73" s="72">
        <f t="shared" si="15"/>
        <v>-11.142403282186692</v>
      </c>
      <c r="L73" s="72">
        <f t="shared" si="15"/>
        <v>-35.862400082091725</v>
      </c>
      <c r="M73" s="72">
        <f t="shared" si="15"/>
        <v>-5.1917354071259467</v>
      </c>
      <c r="N73" s="72">
        <f t="shared" si="15"/>
        <v>13.333472144785389</v>
      </c>
      <c r="O73" s="72">
        <f t="shared" si="15"/>
        <v>-5.3343632750311798</v>
      </c>
      <c r="P73" s="72">
        <f t="shared" si="15"/>
        <v>7.0503361935586355</v>
      </c>
      <c r="Q73" s="72">
        <f t="shared" si="15"/>
        <v>11.218744855194146</v>
      </c>
      <c r="R73" s="72">
        <f t="shared" si="15"/>
        <v>7.4826894377220583</v>
      </c>
      <c r="S73" s="72">
        <f t="shared" si="15"/>
        <v>6.7873025799670188</v>
      </c>
      <c r="T73" s="72">
        <f t="shared" si="15"/>
        <v>-0.51554623883073702</v>
      </c>
      <c r="U73" s="78">
        <f t="shared" si="18"/>
        <v>1.6692984912884725</v>
      </c>
      <c r="V73" s="78">
        <f t="shared" si="19"/>
        <v>1.0772309636982556</v>
      </c>
      <c r="W73" s="78">
        <f t="shared" si="20"/>
        <v>7.5356524885000056</v>
      </c>
      <c r="X73" s="78">
        <f t="shared" si="21"/>
        <v>3.2175001840262496</v>
      </c>
      <c r="Y73" s="78">
        <f t="shared" si="22"/>
        <v>3.0951415091929846</v>
      </c>
      <c r="Z73" s="78">
        <f t="shared" si="23"/>
        <v>24.196722218856451</v>
      </c>
      <c r="AA73" s="78">
        <f t="shared" si="24"/>
        <v>6.3973598981936277</v>
      </c>
      <c r="AB73" s="78">
        <f t="shared" si="25"/>
        <v>-10.231777977464432</v>
      </c>
      <c r="AC73" s="78">
        <f t="shared" si="26"/>
        <v>3.8007655533364826</v>
      </c>
    </row>
    <row r="74" spans="1:29" ht="12.75" customHeight="1" x14ac:dyDescent="0.15">
      <c r="A74" s="43">
        <v>4</v>
      </c>
      <c r="B74" s="71">
        <v>392113</v>
      </c>
      <c r="C74" s="13" t="s">
        <v>10</v>
      </c>
      <c r="D74" s="72">
        <f t="shared" si="17"/>
        <v>-11.273989246560987</v>
      </c>
      <c r="E74" s="72">
        <f t="shared" si="15"/>
        <v>14.249768542784395</v>
      </c>
      <c r="F74" s="72">
        <f t="shared" si="15"/>
        <v>43.921110371140429</v>
      </c>
      <c r="G74" s="72">
        <f t="shared" si="15"/>
        <v>37.997022310970038</v>
      </c>
      <c r="H74" s="72">
        <f t="shared" si="15"/>
        <v>53.239583288051762</v>
      </c>
      <c r="I74" s="72">
        <f t="shared" si="15"/>
        <v>20.367110309952579</v>
      </c>
      <c r="J74" s="72">
        <f t="shared" si="15"/>
        <v>2.7921993227307809</v>
      </c>
      <c r="K74" s="72">
        <f t="shared" si="15"/>
        <v>1.6664448933732672</v>
      </c>
      <c r="L74" s="72">
        <f t="shared" si="15"/>
        <v>-7.6064853902924341</v>
      </c>
      <c r="M74" s="72">
        <f t="shared" si="15"/>
        <v>0.59818376052909628</v>
      </c>
      <c r="N74" s="72">
        <f t="shared" si="15"/>
        <v>-0.44613787575782737</v>
      </c>
      <c r="O74" s="72">
        <f t="shared" si="15"/>
        <v>14.300125369231779</v>
      </c>
      <c r="P74" s="72">
        <f t="shared" si="15"/>
        <v>-1.6200338773794698</v>
      </c>
      <c r="Q74" s="72">
        <f t="shared" si="15"/>
        <v>-11.980341148056411</v>
      </c>
      <c r="R74" s="72">
        <f t="shared" si="15"/>
        <v>34.794717987911326</v>
      </c>
      <c r="S74" s="72">
        <f t="shared" si="15"/>
        <v>19.078575269859812</v>
      </c>
      <c r="T74" s="72">
        <f t="shared" si="15"/>
        <v>35.950678594400642</v>
      </c>
      <c r="U74" s="78">
        <f t="shared" si="18"/>
        <v>-0.49436046729641703</v>
      </c>
      <c r="V74" s="78">
        <f t="shared" si="19"/>
        <v>32.136303094472339</v>
      </c>
      <c r="W74" s="78">
        <f t="shared" si="20"/>
        <v>-9.3532294802719065</v>
      </c>
      <c r="X74" s="78">
        <f t="shared" si="21"/>
        <v>-3.0599363229437415</v>
      </c>
      <c r="Y74" s="78">
        <f t="shared" si="22"/>
        <v>-1.7902889064589971</v>
      </c>
      <c r="Z74" s="78">
        <f t="shared" si="23"/>
        <v>6.9320237328713006</v>
      </c>
      <c r="AA74" s="78">
        <f t="shared" si="24"/>
        <v>-3.2762804266585306</v>
      </c>
      <c r="AB74" s="78">
        <f t="shared" si="25"/>
        <v>-17.087146920888443</v>
      </c>
      <c r="AC74" s="78">
        <f t="shared" si="26"/>
        <v>8.0837482349466416</v>
      </c>
    </row>
    <row r="75" spans="1:29" ht="12.75" customHeight="1" x14ac:dyDescent="0.15">
      <c r="A75" s="43">
        <v>5</v>
      </c>
      <c r="B75" s="71">
        <v>630790</v>
      </c>
      <c r="C75" s="13" t="s">
        <v>10</v>
      </c>
      <c r="D75" s="72">
        <f t="shared" si="17"/>
        <v>41.560341826238329</v>
      </c>
      <c r="E75" s="72">
        <f t="shared" si="15"/>
        <v>4.5172243998027284</v>
      </c>
      <c r="F75" s="72">
        <f t="shared" si="15"/>
        <v>26.978718986268376</v>
      </c>
      <c r="G75" s="72">
        <f t="shared" si="15"/>
        <v>18.843535657687994</v>
      </c>
      <c r="H75" s="72">
        <f t="shared" si="15"/>
        <v>16.942613542932648</v>
      </c>
      <c r="I75" s="72">
        <f t="shared" si="15"/>
        <v>-21.649679237264422</v>
      </c>
      <c r="J75" s="72">
        <f t="shared" si="15"/>
        <v>-10.322580786567357</v>
      </c>
      <c r="K75" s="72">
        <f t="shared" si="15"/>
        <v>-1.9204773158193689E-2</v>
      </c>
      <c r="L75" s="72">
        <f t="shared" si="15"/>
        <v>8.3401206923553417</v>
      </c>
      <c r="M75" s="72">
        <f t="shared" si="15"/>
        <v>48.75201374592632</v>
      </c>
      <c r="N75" s="72">
        <f t="shared" si="15"/>
        <v>8.1923939506431083</v>
      </c>
      <c r="O75" s="72">
        <f t="shared" si="15"/>
        <v>25.523219078792536</v>
      </c>
      <c r="P75" s="72">
        <f t="shared" si="15"/>
        <v>5.2058320536621352</v>
      </c>
      <c r="Q75" s="72">
        <f t="shared" si="15"/>
        <v>27.161243530372701</v>
      </c>
      <c r="R75" s="72">
        <f t="shared" si="15"/>
        <v>7.1663975697721156</v>
      </c>
      <c r="S75" s="72">
        <f t="shared" si="15"/>
        <v>17.426471318440576</v>
      </c>
      <c r="T75" s="72">
        <f t="shared" si="15"/>
        <v>7.1753825884112388</v>
      </c>
      <c r="U75" s="78">
        <f t="shared" si="18"/>
        <v>15.714987217579377</v>
      </c>
      <c r="V75" s="78">
        <f t="shared" si="19"/>
        <v>11.026979432896653</v>
      </c>
      <c r="W75" s="78">
        <f t="shared" si="20"/>
        <v>-20.378385087855406</v>
      </c>
      <c r="X75" s="78">
        <f t="shared" si="21"/>
        <v>6.4735233409803214</v>
      </c>
      <c r="Y75" s="78">
        <f t="shared" si="22"/>
        <v>19.462111588505593</v>
      </c>
      <c r="Z75" s="78">
        <f t="shared" si="23"/>
        <v>3.6618035712216823</v>
      </c>
      <c r="AA75" s="78">
        <f t="shared" si="24"/>
        <v>4.4330177706705598</v>
      </c>
      <c r="AB75" s="78">
        <f t="shared" si="25"/>
        <v>99.384622986558725</v>
      </c>
      <c r="AC75" s="78">
        <f t="shared" si="26"/>
        <v>12.285401015309638</v>
      </c>
    </row>
    <row r="76" spans="1:29" ht="12.75" customHeight="1" x14ac:dyDescent="0.15">
      <c r="A76" s="43">
        <v>6</v>
      </c>
      <c r="B76" s="71">
        <v>420292</v>
      </c>
      <c r="C76" s="13" t="s">
        <v>10</v>
      </c>
      <c r="D76" s="72">
        <f t="shared" si="17"/>
        <v>76.474779596977328</v>
      </c>
      <c r="E76" s="72">
        <f t="shared" si="15"/>
        <v>167.68811735716224</v>
      </c>
      <c r="F76" s="72">
        <f t="shared" si="15"/>
        <v>26.12557826553396</v>
      </c>
      <c r="G76" s="72">
        <f t="shared" si="15"/>
        <v>-1.8660444756911545</v>
      </c>
      <c r="H76" s="72">
        <f t="shared" si="15"/>
        <v>59.744826635476784</v>
      </c>
      <c r="I76" s="72">
        <f t="shared" si="15"/>
        <v>66.083894160642757</v>
      </c>
      <c r="J76" s="72">
        <f t="shared" si="15"/>
        <v>-2.5164960994826941</v>
      </c>
      <c r="K76" s="72">
        <f t="shared" si="15"/>
        <v>13.018140473141983</v>
      </c>
      <c r="L76" s="72">
        <f t="shared" si="15"/>
        <v>7.777066254785737</v>
      </c>
      <c r="M76" s="72">
        <f t="shared" si="15"/>
        <v>-3.8868145437939461</v>
      </c>
      <c r="N76" s="72">
        <f t="shared" si="15"/>
        <v>-17.71557591575781</v>
      </c>
      <c r="O76" s="72">
        <f t="shared" si="15"/>
        <v>54.419889849055778</v>
      </c>
      <c r="P76" s="72">
        <f t="shared" si="15"/>
        <v>16.485760825094161</v>
      </c>
      <c r="Q76" s="72">
        <f t="shared" si="15"/>
        <v>-12.931771127292123</v>
      </c>
      <c r="R76" s="72">
        <f t="shared" si="15"/>
        <v>33.294550314463606</v>
      </c>
      <c r="S76" s="72">
        <f t="shared" si="15"/>
        <v>30.805226297886804</v>
      </c>
      <c r="T76" s="72">
        <f t="shared" si="15"/>
        <v>36.754537597747287</v>
      </c>
      <c r="U76" s="78">
        <f t="shared" si="18"/>
        <v>10.522952528500312</v>
      </c>
      <c r="V76" s="78">
        <f t="shared" si="19"/>
        <v>18.475847373970922</v>
      </c>
      <c r="W76" s="78">
        <f t="shared" si="20"/>
        <v>5.5512031302314142</v>
      </c>
      <c r="X76" s="78">
        <f t="shared" si="21"/>
        <v>-5.4069158919230063</v>
      </c>
      <c r="Y76" s="78">
        <f t="shared" si="22"/>
        <v>1.5915733711609761</v>
      </c>
      <c r="Z76" s="78">
        <f t="shared" si="23"/>
        <v>18.838212865177908</v>
      </c>
      <c r="AA76" s="78">
        <f t="shared" si="24"/>
        <v>10.034907434418372</v>
      </c>
      <c r="AB76" s="78">
        <f t="shared" si="25"/>
        <v>-21.780152600925135</v>
      </c>
      <c r="AC76" s="78">
        <f t="shared" si="26"/>
        <v>17.997322109156677</v>
      </c>
    </row>
    <row r="77" spans="1:29" ht="12.75" customHeight="1" x14ac:dyDescent="0.15">
      <c r="A77" s="43">
        <v>7</v>
      </c>
      <c r="B77" s="71">
        <v>590320</v>
      </c>
      <c r="C77" s="13" t="s">
        <v>10</v>
      </c>
      <c r="D77" s="72">
        <f t="shared" si="17"/>
        <v>27.24793231381777</v>
      </c>
      <c r="E77" s="72">
        <f t="shared" si="15"/>
        <v>46.94691835946503</v>
      </c>
      <c r="F77" s="72">
        <f t="shared" si="15"/>
        <v>31.239226392818722</v>
      </c>
      <c r="G77" s="72">
        <f t="shared" si="15"/>
        <v>23.022677608101191</v>
      </c>
      <c r="H77" s="72">
        <f t="shared" si="15"/>
        <v>14.170900232576855</v>
      </c>
      <c r="I77" s="72">
        <f t="shared" si="15"/>
        <v>15.431683862923038</v>
      </c>
      <c r="J77" s="72">
        <f t="shared" si="15"/>
        <v>-4.3886766595150846</v>
      </c>
      <c r="K77" s="72">
        <f t="shared" si="15"/>
        <v>23.765020676173748</v>
      </c>
      <c r="L77" s="72">
        <f t="shared" si="15"/>
        <v>-0.32898043262018462</v>
      </c>
      <c r="M77" s="72">
        <f t="shared" si="15"/>
        <v>3.5652203416520081</v>
      </c>
      <c r="N77" s="72">
        <f t="shared" si="15"/>
        <v>-2.4014098828316435</v>
      </c>
      <c r="O77" s="72">
        <f t="shared" si="15"/>
        <v>17.074942763789508</v>
      </c>
      <c r="P77" s="72">
        <f t="shared" si="15"/>
        <v>-3.3394796201746288</v>
      </c>
      <c r="Q77" s="72">
        <f t="shared" si="15"/>
        <v>-40.044082338550623</v>
      </c>
      <c r="R77" s="72">
        <f t="shared" si="15"/>
        <v>15.851804279898431</v>
      </c>
      <c r="S77" s="72">
        <f t="shared" si="15"/>
        <v>19.709123533759623</v>
      </c>
      <c r="T77" s="72">
        <f t="shared" si="15"/>
        <v>20.444128971740795</v>
      </c>
      <c r="U77" s="78">
        <f t="shared" si="18"/>
        <v>20.535062939645996</v>
      </c>
      <c r="V77" s="78">
        <f t="shared" si="19"/>
        <v>2.4218450954520279</v>
      </c>
      <c r="W77" s="78">
        <f t="shared" si="20"/>
        <v>-0.62826359517926278</v>
      </c>
      <c r="X77" s="78">
        <f t="shared" si="21"/>
        <v>14.03792122353191</v>
      </c>
      <c r="Y77" s="78">
        <f t="shared" si="22"/>
        <v>-8.9227971187316086</v>
      </c>
      <c r="Z77" s="78">
        <f t="shared" si="23"/>
        <v>5.0259773457947574</v>
      </c>
      <c r="AA77" s="78">
        <f t="shared" si="24"/>
        <v>-8.7116340055545862</v>
      </c>
      <c r="AB77" s="78">
        <f t="shared" si="25"/>
        <v>-33.823298777635983</v>
      </c>
      <c r="AC77" s="78">
        <f t="shared" si="26"/>
        <v>5.8136126052539483</v>
      </c>
    </row>
    <row r="78" spans="1:29" ht="12.75" customHeight="1" x14ac:dyDescent="0.15">
      <c r="A78" s="43">
        <v>8</v>
      </c>
      <c r="B78" s="71">
        <v>611030</v>
      </c>
      <c r="C78" s="13" t="s">
        <v>10</v>
      </c>
      <c r="D78" s="72">
        <f t="shared" si="17"/>
        <v>0.33150482407717163</v>
      </c>
      <c r="E78" s="72">
        <f t="shared" si="15"/>
        <v>15.38604152286905</v>
      </c>
      <c r="F78" s="72">
        <f t="shared" si="15"/>
        <v>-0.49095154509592476</v>
      </c>
      <c r="G78" s="72">
        <f t="shared" si="15"/>
        <v>21.542056872285627</v>
      </c>
      <c r="H78" s="72">
        <f t="shared" si="15"/>
        <v>6.9957238054251007</v>
      </c>
      <c r="I78" s="72">
        <f t="shared" si="15"/>
        <v>55.288632663532525</v>
      </c>
      <c r="J78" s="72">
        <f t="shared" si="15"/>
        <v>-2.5843647504420062</v>
      </c>
      <c r="K78" s="72">
        <f t="shared" si="15"/>
        <v>-12.293907258391769</v>
      </c>
      <c r="L78" s="72">
        <f t="shared" si="15"/>
        <v>-17.429780615376472</v>
      </c>
      <c r="M78" s="72">
        <f t="shared" si="15"/>
        <v>18.906057884145142</v>
      </c>
      <c r="N78" s="72">
        <f t="shared" si="15"/>
        <v>5.2483859830682462</v>
      </c>
      <c r="O78" s="72">
        <f t="shared" si="15"/>
        <v>-32.871914505985188</v>
      </c>
      <c r="P78" s="72">
        <f t="shared" si="15"/>
        <v>-17.643536770329618</v>
      </c>
      <c r="Q78" s="72">
        <f t="shared" si="15"/>
        <v>-21.88005284550151</v>
      </c>
      <c r="R78" s="72">
        <f t="shared" si="15"/>
        <v>30.685125460678194</v>
      </c>
      <c r="S78" s="72">
        <f t="shared" si="15"/>
        <v>26.716088311591406</v>
      </c>
      <c r="T78" s="72">
        <f t="shared" si="15"/>
        <v>0.38140990067323344</v>
      </c>
      <c r="U78" s="78">
        <f t="shared" si="18"/>
        <v>15.686938379003351</v>
      </c>
      <c r="V78" s="78">
        <f t="shared" si="19"/>
        <v>6.3915357863724438</v>
      </c>
      <c r="W78" s="78">
        <f t="shared" si="20"/>
        <v>9.5265584138009842</v>
      </c>
      <c r="X78" s="78">
        <f t="shared" si="21"/>
        <v>1.1645408416569296</v>
      </c>
      <c r="Y78" s="78">
        <f t="shared" si="22"/>
        <v>-1.2414100920392883</v>
      </c>
      <c r="Z78" s="78">
        <f t="shared" si="23"/>
        <v>21.930320130039775</v>
      </c>
      <c r="AA78" s="78">
        <f t="shared" si="24"/>
        <v>-3.3259523161240452</v>
      </c>
      <c r="AB78" s="78">
        <f t="shared" si="25"/>
        <v>-29.585968511757727</v>
      </c>
      <c r="AC78" s="78">
        <f t="shared" si="26"/>
        <v>1.9408733995973204</v>
      </c>
    </row>
    <row r="79" spans="1:29" ht="12.75" customHeight="1" x14ac:dyDescent="0.15">
      <c r="A79" s="43">
        <v>9</v>
      </c>
      <c r="B79" s="71">
        <v>520100</v>
      </c>
      <c r="C79" s="13" t="s">
        <v>10</v>
      </c>
      <c r="D79" s="72">
        <f t="shared" si="17"/>
        <v>57.510035219278677</v>
      </c>
      <c r="E79" s="72">
        <f t="shared" si="15"/>
        <v>27.837175959946364</v>
      </c>
      <c r="F79" s="72">
        <f t="shared" si="15"/>
        <v>39.915147867882098</v>
      </c>
      <c r="G79" s="72">
        <f t="shared" si="15"/>
        <v>-37.988807643334752</v>
      </c>
      <c r="H79" s="72">
        <f t="shared" si="15"/>
        <v>41.385006447296604</v>
      </c>
      <c r="I79" s="72">
        <f t="shared" si="15"/>
        <v>-5.3067751519415509</v>
      </c>
      <c r="J79" s="72">
        <f t="shared" si="15"/>
        <v>-14.303665271277836</v>
      </c>
      <c r="K79" s="72">
        <f t="shared" si="15"/>
        <v>21.220822536324292</v>
      </c>
      <c r="L79" s="72">
        <f t="shared" si="15"/>
        <v>6.0235944821296528</v>
      </c>
      <c r="M79" s="72">
        <f t="shared" si="15"/>
        <v>-19.068078572387392</v>
      </c>
      <c r="N79" s="72">
        <f t="shared" si="15"/>
        <v>6.8639385878471728</v>
      </c>
      <c r="O79" s="72">
        <f t="shared" si="15"/>
        <v>-5.6597750009724024</v>
      </c>
      <c r="P79" s="72">
        <f t="shared" si="15"/>
        <v>16.676281940146339</v>
      </c>
      <c r="Q79" s="72">
        <f t="shared" si="15"/>
        <v>-23.574165776865968</v>
      </c>
      <c r="R79" s="72">
        <f t="shared" si="15"/>
        <v>53.102675401857482</v>
      </c>
      <c r="S79" s="72">
        <f t="shared" si="15"/>
        <v>32.345702554732668</v>
      </c>
      <c r="T79" s="72">
        <f t="shared" si="15"/>
        <v>-46.040244896055739</v>
      </c>
      <c r="U79" s="78">
        <f t="shared" si="18"/>
        <v>1.2956032063440261</v>
      </c>
      <c r="V79" s="78">
        <f t="shared" si="19"/>
        <v>-7.4834712378964809</v>
      </c>
      <c r="W79" s="78">
        <f t="shared" si="20"/>
        <v>-20.144763121595091</v>
      </c>
      <c r="X79" s="78">
        <f t="shared" si="21"/>
        <v>-100</v>
      </c>
      <c r="Y79" s="78" t="str">
        <f t="shared" si="22"/>
        <v>--</v>
      </c>
      <c r="Z79" s="78" t="str">
        <f t="shared" si="23"/>
        <v>--</v>
      </c>
      <c r="AA79" s="78">
        <f t="shared" si="24"/>
        <v>-42.511427737816867</v>
      </c>
      <c r="AB79" s="78">
        <f t="shared" si="25"/>
        <v>-30.9159138599248</v>
      </c>
      <c r="AC79" s="78">
        <f t="shared" si="26"/>
        <v>-1.3724641142194294</v>
      </c>
    </row>
    <row r="80" spans="1:29" ht="12.75" customHeight="1" x14ac:dyDescent="0.15">
      <c r="A80" s="43">
        <v>10</v>
      </c>
      <c r="B80" s="71">
        <v>590390</v>
      </c>
      <c r="C80" s="13" t="s">
        <v>10</v>
      </c>
      <c r="D80" s="72">
        <f t="shared" si="17"/>
        <v>-20.398539215117964</v>
      </c>
      <c r="E80" s="72">
        <f t="shared" si="15"/>
        <v>88.031355555995702</v>
      </c>
      <c r="F80" s="72">
        <f t="shared" si="15"/>
        <v>33.94916825183779</v>
      </c>
      <c r="G80" s="72">
        <f t="shared" si="15"/>
        <v>28.99490609320074</v>
      </c>
      <c r="H80" s="72">
        <f t="shared" si="15"/>
        <v>37.339671749592952</v>
      </c>
      <c r="I80" s="72">
        <f t="shared" si="15"/>
        <v>31.576859798435578</v>
      </c>
      <c r="J80" s="72">
        <f t="shared" si="15"/>
        <v>12.578397390385504</v>
      </c>
      <c r="K80" s="72">
        <f t="shared" si="15"/>
        <v>-19.175265197875476</v>
      </c>
      <c r="L80" s="72">
        <f t="shared" si="15"/>
        <v>-7.4444410418446694</v>
      </c>
      <c r="M80" s="72">
        <f t="shared" si="15"/>
        <v>5.8952873073833416</v>
      </c>
      <c r="N80" s="72">
        <f t="shared" si="15"/>
        <v>22.003892863371917</v>
      </c>
      <c r="O80" s="72">
        <f t="shared" si="15"/>
        <v>14.208062497634202</v>
      </c>
      <c r="P80" s="72">
        <f t="shared" si="15"/>
        <v>-5.4445349270651633</v>
      </c>
      <c r="Q80" s="72">
        <f t="shared" si="15"/>
        <v>-21.364378904070364</v>
      </c>
      <c r="R80" s="72">
        <f t="shared" si="15"/>
        <v>51.903590516980444</v>
      </c>
      <c r="S80" s="72">
        <f t="shared" si="15"/>
        <v>11.08368450895756</v>
      </c>
      <c r="T80" s="72">
        <f t="shared" si="15"/>
        <v>25.264847982989778</v>
      </c>
      <c r="U80" s="78">
        <f t="shared" si="18"/>
        <v>1.4259542162173773</v>
      </c>
      <c r="V80" s="78">
        <f t="shared" si="19"/>
        <v>7.2234240633559494</v>
      </c>
      <c r="W80" s="78">
        <f t="shared" si="20"/>
        <v>6.2518803369603546</v>
      </c>
      <c r="X80" s="78">
        <f t="shared" si="21"/>
        <v>-2.8207115580757858</v>
      </c>
      <c r="Y80" s="78">
        <f t="shared" si="22"/>
        <v>-6.874496564037841</v>
      </c>
      <c r="Z80" s="78">
        <f t="shared" si="23"/>
        <v>-12.48798686017895</v>
      </c>
      <c r="AA80" s="78">
        <f t="shared" si="24"/>
        <v>-24.61540267001925</v>
      </c>
      <c r="AB80" s="78">
        <f t="shared" si="25"/>
        <v>-10.287522388034404</v>
      </c>
      <c r="AC80" s="78">
        <f t="shared" si="26"/>
        <v>6.8862016077875676</v>
      </c>
    </row>
    <row r="81" spans="1:29" ht="12.75" customHeight="1" x14ac:dyDescent="0.15">
      <c r="A81" s="43">
        <v>11</v>
      </c>
      <c r="B81" s="71">
        <v>580632</v>
      </c>
      <c r="C81" s="13" t="s">
        <v>10</v>
      </c>
      <c r="D81" s="72">
        <f t="shared" si="17"/>
        <v>17.345266942129456</v>
      </c>
      <c r="E81" s="72">
        <f t="shared" si="15"/>
        <v>21.551917998522768</v>
      </c>
      <c r="F81" s="72">
        <f t="shared" si="15"/>
        <v>25.346457365096242</v>
      </c>
      <c r="G81" s="72">
        <f t="shared" si="15"/>
        <v>11.339390570861013</v>
      </c>
      <c r="H81" s="72">
        <f t="shared" si="15"/>
        <v>9.9440590093537793</v>
      </c>
      <c r="I81" s="72">
        <f t="shared" si="15"/>
        <v>-11.404131839050606</v>
      </c>
      <c r="J81" s="72">
        <f t="shared" si="15"/>
        <v>9.0329541401484619</v>
      </c>
      <c r="K81" s="72">
        <f t="shared" si="15"/>
        <v>-1.6810082997776448</v>
      </c>
      <c r="L81" s="72">
        <f t="shared" si="15"/>
        <v>-0.97523950270830539</v>
      </c>
      <c r="M81" s="72">
        <f t="shared" si="15"/>
        <v>13.739992669683303</v>
      </c>
      <c r="N81" s="72">
        <f t="shared" si="15"/>
        <v>4.6954615931119861</v>
      </c>
      <c r="O81" s="72">
        <f t="shared" si="15"/>
        <v>16.649409099460712</v>
      </c>
      <c r="P81" s="72">
        <f t="shared" si="15"/>
        <v>-14.114686737801875</v>
      </c>
      <c r="Q81" s="72">
        <f t="shared" si="15"/>
        <v>-25.848103698312968</v>
      </c>
      <c r="R81" s="72">
        <f t="shared" si="15"/>
        <v>33.157488736439234</v>
      </c>
      <c r="S81" s="72">
        <f t="shared" si="15"/>
        <v>4.938848152420718</v>
      </c>
      <c r="T81" s="72">
        <f t="shared" si="15"/>
        <v>1.4774356251786998</v>
      </c>
      <c r="U81" s="78">
        <f t="shared" si="18"/>
        <v>3.0927670816264623</v>
      </c>
      <c r="V81" s="78">
        <f t="shared" si="19"/>
        <v>-6.2013470438619578</v>
      </c>
      <c r="W81" s="78">
        <f t="shared" si="20"/>
        <v>-5.3821834223342222</v>
      </c>
      <c r="X81" s="78">
        <f t="shared" si="21"/>
        <v>-6.8374622555444375</v>
      </c>
      <c r="Y81" s="78">
        <f t="shared" si="22"/>
        <v>7.8486663808287744</v>
      </c>
      <c r="Z81" s="78">
        <f t="shared" si="23"/>
        <v>9.2381247002878126</v>
      </c>
      <c r="AA81" s="78">
        <f t="shared" si="24"/>
        <v>-9.1546504925644143</v>
      </c>
      <c r="AB81" s="78">
        <f t="shared" si="25"/>
        <v>-26.20975732186298</v>
      </c>
      <c r="AC81" s="78">
        <f t="shared" si="26"/>
        <v>2.1489207623765827</v>
      </c>
    </row>
    <row r="82" spans="1:29" ht="12.75" customHeight="1" x14ac:dyDescent="0.15">
      <c r="A82" s="43">
        <v>12</v>
      </c>
      <c r="B82" s="71">
        <v>560312</v>
      </c>
      <c r="C82" s="13" t="s">
        <v>10</v>
      </c>
      <c r="D82" s="72" t="str">
        <f t="shared" si="17"/>
        <v>--</v>
      </c>
      <c r="E82" s="72">
        <f t="shared" si="15"/>
        <v>82.330841215986084</v>
      </c>
      <c r="F82" s="72">
        <f t="shared" si="15"/>
        <v>-9.1297465783524245</v>
      </c>
      <c r="G82" s="72">
        <f t="shared" si="15"/>
        <v>14.038498962926482</v>
      </c>
      <c r="H82" s="72">
        <f t="shared" si="15"/>
        <v>21.081985875393073</v>
      </c>
      <c r="I82" s="72">
        <f t="shared" si="15"/>
        <v>155.63390000121967</v>
      </c>
      <c r="J82" s="72">
        <f t="shared" si="15"/>
        <v>10.01535160756444</v>
      </c>
      <c r="K82" s="72">
        <f t="shared" si="15"/>
        <v>64.455954376967668</v>
      </c>
      <c r="L82" s="72">
        <f t="shared" si="15"/>
        <v>-11.789045735897545</v>
      </c>
      <c r="M82" s="72">
        <f t="shared" si="15"/>
        <v>-1.4663105293197276</v>
      </c>
      <c r="N82" s="72">
        <f t="shared" si="15"/>
        <v>25.837572350470978</v>
      </c>
      <c r="O82" s="72">
        <f t="shared" si="15"/>
        <v>-1.1627973083835457</v>
      </c>
      <c r="P82" s="72">
        <f t="shared" si="15"/>
        <v>6.0410557591003453</v>
      </c>
      <c r="Q82" s="72">
        <f t="shared" si="15"/>
        <v>-7.1614526644231375</v>
      </c>
      <c r="R82" s="72">
        <f t="shared" si="15"/>
        <v>26.415321028719035</v>
      </c>
      <c r="S82" s="72">
        <f t="shared" si="15"/>
        <v>23.285633054404698</v>
      </c>
      <c r="T82" s="72">
        <f t="shared" si="15"/>
        <v>-25.085910081278016</v>
      </c>
      <c r="U82" s="78">
        <f t="shared" si="18"/>
        <v>37.561825627741285</v>
      </c>
      <c r="V82" s="78">
        <f t="shared" si="19"/>
        <v>0.40497284888203922</v>
      </c>
      <c r="W82" s="78">
        <f t="shared" si="20"/>
        <v>3.173978159185566</v>
      </c>
      <c r="X82" s="78">
        <f t="shared" si="21"/>
        <v>-14.569753700282348</v>
      </c>
      <c r="Y82" s="78">
        <f t="shared" si="22"/>
        <v>2.3239408171468199</v>
      </c>
      <c r="Z82" s="78">
        <f t="shared" si="23"/>
        <v>-3.1655348227292279</v>
      </c>
      <c r="AA82" s="78">
        <f t="shared" si="24"/>
        <v>7.5151809689836853</v>
      </c>
      <c r="AB82" s="78">
        <f t="shared" si="25"/>
        <v>12.9384501945121</v>
      </c>
      <c r="AC82" s="78">
        <f>IFERROR(((POWER(AB20/D20,1/25)-1)*100),"--")</f>
        <v>12.560021358487838</v>
      </c>
    </row>
    <row r="83" spans="1:29" ht="12.75" customHeight="1" x14ac:dyDescent="0.15">
      <c r="A83" s="43">
        <v>13</v>
      </c>
      <c r="B83" s="71">
        <v>620342</v>
      </c>
      <c r="C83" s="13" t="s">
        <v>10</v>
      </c>
      <c r="D83" s="72">
        <f t="shared" si="17"/>
        <v>2.5932359183501603</v>
      </c>
      <c r="E83" s="72">
        <f t="shared" ref="E83:T93" si="27">IF(D21=0,"--",((E21/D21)*100-100))</f>
        <v>15.661156765459381</v>
      </c>
      <c r="F83" s="72">
        <f t="shared" si="27"/>
        <v>6.9466230551369819</v>
      </c>
      <c r="G83" s="72">
        <f t="shared" si="27"/>
        <v>-35.552051007444035</v>
      </c>
      <c r="H83" s="72">
        <f t="shared" si="27"/>
        <v>-26.795361974606735</v>
      </c>
      <c r="I83" s="72">
        <f t="shared" si="27"/>
        <v>-7.2662129755738221</v>
      </c>
      <c r="J83" s="72">
        <f t="shared" si="27"/>
        <v>-3.2762416714348745</v>
      </c>
      <c r="K83" s="72">
        <f t="shared" si="27"/>
        <v>-21.978824881683295</v>
      </c>
      <c r="L83" s="72">
        <f t="shared" si="27"/>
        <v>-21.002819247991852</v>
      </c>
      <c r="M83" s="72">
        <f t="shared" si="27"/>
        <v>3.7287392654507414</v>
      </c>
      <c r="N83" s="72">
        <f t="shared" si="27"/>
        <v>-7.6861519729550736</v>
      </c>
      <c r="O83" s="72">
        <f t="shared" si="27"/>
        <v>2.67996173639375</v>
      </c>
      <c r="P83" s="72">
        <f t="shared" si="27"/>
        <v>15.497894789740798</v>
      </c>
      <c r="Q83" s="72">
        <f t="shared" si="27"/>
        <v>-15.184816628695813</v>
      </c>
      <c r="R83" s="72">
        <f t="shared" si="27"/>
        <v>6.1640034996275119</v>
      </c>
      <c r="S83" s="72">
        <f t="shared" si="27"/>
        <v>18.960600228381168</v>
      </c>
      <c r="T83" s="72">
        <f t="shared" si="27"/>
        <v>8.2597724879698973</v>
      </c>
      <c r="U83" s="78">
        <f t="shared" si="18"/>
        <v>11.316337302548902</v>
      </c>
      <c r="V83" s="78">
        <f t="shared" si="19"/>
        <v>13.989593128392073</v>
      </c>
      <c r="W83" s="78">
        <f t="shared" si="20"/>
        <v>6.594004948652838</v>
      </c>
      <c r="X83" s="78">
        <f t="shared" si="21"/>
        <v>-0.53542583901554508</v>
      </c>
      <c r="Y83" s="78">
        <f t="shared" si="22"/>
        <v>-11.221518915125401</v>
      </c>
      <c r="Z83" s="78">
        <f t="shared" si="23"/>
        <v>1.1293775338424155</v>
      </c>
      <c r="AA83" s="78">
        <f t="shared" si="24"/>
        <v>-6.2317715058384238E-2</v>
      </c>
      <c r="AB83" s="78">
        <f t="shared" si="25"/>
        <v>-37.518542396938855</v>
      </c>
      <c r="AC83" s="78">
        <f t="shared" si="26"/>
        <v>-4.1885398197852197</v>
      </c>
    </row>
    <row r="84" spans="1:29" ht="12.75" customHeight="1" x14ac:dyDescent="0.15">
      <c r="A84" s="43">
        <v>14</v>
      </c>
      <c r="B84" s="71">
        <v>620462</v>
      </c>
      <c r="C84" s="13" t="s">
        <v>10</v>
      </c>
      <c r="D84" s="72">
        <f t="shared" si="17"/>
        <v>57.891298136581213</v>
      </c>
      <c r="E84" s="72">
        <f t="shared" si="27"/>
        <v>15.755294203176803</v>
      </c>
      <c r="F84" s="72">
        <f t="shared" si="27"/>
        <v>14.011409907239141</v>
      </c>
      <c r="G84" s="72">
        <f t="shared" si="27"/>
        <v>-18.941683093267031</v>
      </c>
      <c r="H84" s="72">
        <f t="shared" si="27"/>
        <v>-20.301546582053291</v>
      </c>
      <c r="I84" s="72">
        <f t="shared" si="27"/>
        <v>-18.311336865183392</v>
      </c>
      <c r="J84" s="72">
        <f t="shared" si="27"/>
        <v>10.708050268614741</v>
      </c>
      <c r="K84" s="72">
        <f t="shared" si="27"/>
        <v>-16.33494264252711</v>
      </c>
      <c r="L84" s="72">
        <f t="shared" si="27"/>
        <v>-20.913087079202882</v>
      </c>
      <c r="M84" s="72">
        <f t="shared" si="27"/>
        <v>-15.349730608518854</v>
      </c>
      <c r="N84" s="72">
        <f t="shared" si="27"/>
        <v>5.6603127412815297</v>
      </c>
      <c r="O84" s="72">
        <f t="shared" si="27"/>
        <v>-3.4566589472780436</v>
      </c>
      <c r="P84" s="72">
        <f t="shared" si="27"/>
        <v>-4.2640843603229968</v>
      </c>
      <c r="Q84" s="72">
        <f t="shared" si="27"/>
        <v>-21.142003150480193</v>
      </c>
      <c r="R84" s="72">
        <f t="shared" si="27"/>
        <v>-2.1622750154953252</v>
      </c>
      <c r="S84" s="72">
        <f t="shared" si="27"/>
        <v>11.335920452179209</v>
      </c>
      <c r="T84" s="72">
        <f t="shared" si="27"/>
        <v>12.847021798194262</v>
      </c>
      <c r="U84" s="78">
        <f t="shared" si="18"/>
        <v>15.120830769656251</v>
      </c>
      <c r="V84" s="78">
        <f t="shared" si="19"/>
        <v>3.9133337723609003</v>
      </c>
      <c r="W84" s="78">
        <f t="shared" si="20"/>
        <v>0.17619226681581779</v>
      </c>
      <c r="X84" s="78">
        <f t="shared" si="21"/>
        <v>0.8287053916320275</v>
      </c>
      <c r="Y84" s="78">
        <f t="shared" si="22"/>
        <v>-1.927111311973249</v>
      </c>
      <c r="Z84" s="78">
        <f t="shared" si="23"/>
        <v>15.568033356607486</v>
      </c>
      <c r="AA84" s="78">
        <f t="shared" si="24"/>
        <v>2.3203131910193804</v>
      </c>
      <c r="AB84" s="78">
        <f t="shared" si="25"/>
        <v>-32.028612945475786</v>
      </c>
      <c r="AC84" s="78">
        <f t="shared" si="26"/>
        <v>-1.8534750006930056</v>
      </c>
    </row>
    <row r="85" spans="1:29" ht="12.75" customHeight="1" x14ac:dyDescent="0.15">
      <c r="A85" s="43">
        <v>15</v>
      </c>
      <c r="B85" s="71">
        <v>611020</v>
      </c>
      <c r="C85" s="13" t="s">
        <v>10</v>
      </c>
      <c r="D85" s="72">
        <f t="shared" si="17"/>
        <v>23.237464092457742</v>
      </c>
      <c r="E85" s="72">
        <f t="shared" si="27"/>
        <v>381.2785053473072</v>
      </c>
      <c r="F85" s="72">
        <f t="shared" si="27"/>
        <v>55.526719349759873</v>
      </c>
      <c r="G85" s="72">
        <f t="shared" si="27"/>
        <v>49.699865262654384</v>
      </c>
      <c r="H85" s="72">
        <f t="shared" si="27"/>
        <v>7.9818321394591294</v>
      </c>
      <c r="I85" s="72">
        <f t="shared" si="27"/>
        <v>2.9946031469984433</v>
      </c>
      <c r="J85" s="72">
        <f t="shared" si="27"/>
        <v>-4.0676160182567855</v>
      </c>
      <c r="K85" s="72">
        <f t="shared" si="27"/>
        <v>-3.0268262590704325</v>
      </c>
      <c r="L85" s="72">
        <f t="shared" si="27"/>
        <v>-16.040838480084048</v>
      </c>
      <c r="M85" s="72">
        <f t="shared" si="27"/>
        <v>-49.34222549155529</v>
      </c>
      <c r="N85" s="72">
        <f t="shared" si="27"/>
        <v>1.3285525086631651</v>
      </c>
      <c r="O85" s="72">
        <f t="shared" si="27"/>
        <v>-14.485936586786195</v>
      </c>
      <c r="P85" s="72">
        <f t="shared" si="27"/>
        <v>21.439330154920569</v>
      </c>
      <c r="Q85" s="72">
        <f t="shared" si="27"/>
        <v>-36.290666037135956</v>
      </c>
      <c r="R85" s="72">
        <f t="shared" si="27"/>
        <v>12.043173990076042</v>
      </c>
      <c r="S85" s="72">
        <f t="shared" si="27"/>
        <v>15.742436885878107</v>
      </c>
      <c r="T85" s="72">
        <f t="shared" si="27"/>
        <v>7.9126246476635629</v>
      </c>
      <c r="U85" s="78">
        <f t="shared" si="18"/>
        <v>18.425467734211452</v>
      </c>
      <c r="V85" s="78">
        <f t="shared" si="19"/>
        <v>15.105909087747165</v>
      </c>
      <c r="W85" s="78">
        <f t="shared" si="20"/>
        <v>2.0557393558927402</v>
      </c>
      <c r="X85" s="78">
        <f t="shared" si="21"/>
        <v>-7.6545059865604657</v>
      </c>
      <c r="Y85" s="78">
        <f t="shared" si="22"/>
        <v>1.0975072398220078</v>
      </c>
      <c r="Z85" s="78">
        <f t="shared" si="23"/>
        <v>26.52768700264194</v>
      </c>
      <c r="AA85" s="78">
        <f t="shared" si="24"/>
        <v>15.811027245642734</v>
      </c>
      <c r="AB85" s="78">
        <f t="shared" si="25"/>
        <v>-20.739480899062301</v>
      </c>
      <c r="AC85" s="78">
        <f t="shared" si="26"/>
        <v>8.6278679649656418</v>
      </c>
    </row>
    <row r="86" spans="1:29" ht="12.75" customHeight="1" x14ac:dyDescent="0.15">
      <c r="A86" s="43">
        <v>16</v>
      </c>
      <c r="B86" s="71">
        <v>610990</v>
      </c>
      <c r="C86" s="13" t="s">
        <v>10</v>
      </c>
      <c r="D86" s="72">
        <f t="shared" si="17"/>
        <v>48.479965850882195</v>
      </c>
      <c r="E86" s="72">
        <f t="shared" si="27"/>
        <v>90.016946534278503</v>
      </c>
      <c r="F86" s="72">
        <f t="shared" si="27"/>
        <v>-35.007647944721782</v>
      </c>
      <c r="G86" s="72">
        <f t="shared" si="27"/>
        <v>45.275196137672992</v>
      </c>
      <c r="H86" s="72">
        <f t="shared" si="27"/>
        <v>22.796082461839191</v>
      </c>
      <c r="I86" s="72">
        <f t="shared" si="27"/>
        <v>-13.11746682233867</v>
      </c>
      <c r="J86" s="72">
        <f t="shared" si="27"/>
        <v>-17.145117779810363</v>
      </c>
      <c r="K86" s="72">
        <f t="shared" si="27"/>
        <v>8.9876521504490796</v>
      </c>
      <c r="L86" s="72">
        <f t="shared" si="27"/>
        <v>-18.936185177492646</v>
      </c>
      <c r="M86" s="72">
        <f t="shared" si="27"/>
        <v>-7.526307906221561</v>
      </c>
      <c r="N86" s="72">
        <f t="shared" si="27"/>
        <v>-0.63744172121053566</v>
      </c>
      <c r="O86" s="72">
        <f t="shared" si="27"/>
        <v>-32.727107970017329</v>
      </c>
      <c r="P86" s="72">
        <f t="shared" si="27"/>
        <v>-13.08847567802303</v>
      </c>
      <c r="Q86" s="72">
        <f t="shared" si="27"/>
        <v>12.292986953783711</v>
      </c>
      <c r="R86" s="72">
        <f t="shared" si="27"/>
        <v>33.844517808393107</v>
      </c>
      <c r="S86" s="72">
        <f t="shared" si="27"/>
        <v>29.172992069346037</v>
      </c>
      <c r="T86" s="72">
        <f t="shared" si="27"/>
        <v>34.588179283139482</v>
      </c>
      <c r="U86" s="78">
        <f t="shared" si="18"/>
        <v>23.766215893505759</v>
      </c>
      <c r="V86" s="78">
        <f t="shared" si="19"/>
        <v>23.651933734585782</v>
      </c>
      <c r="W86" s="78">
        <f t="shared" si="20"/>
        <v>5.8757074097168953</v>
      </c>
      <c r="X86" s="78">
        <f t="shared" si="21"/>
        <v>10.287248019338335</v>
      </c>
      <c r="Y86" s="78">
        <f t="shared" si="22"/>
        <v>-14.866248612297355</v>
      </c>
      <c r="Z86" s="78">
        <f t="shared" si="23"/>
        <v>-2.7361609739195103</v>
      </c>
      <c r="AA86" s="78">
        <f t="shared" si="24"/>
        <v>-0.38705143576275702</v>
      </c>
      <c r="AB86" s="78">
        <f t="shared" si="25"/>
        <v>-22.051586288570874</v>
      </c>
      <c r="AC86" s="78">
        <f t="shared" si="26"/>
        <v>4.7661401482628429</v>
      </c>
    </row>
    <row r="87" spans="1:29" ht="12.75" customHeight="1" x14ac:dyDescent="0.15">
      <c r="A87" s="43">
        <v>17</v>
      </c>
      <c r="B87" s="71">
        <v>420222</v>
      </c>
      <c r="C87" s="13" t="s">
        <v>10</v>
      </c>
      <c r="D87" s="72">
        <f t="shared" si="17"/>
        <v>8.6803761755486022</v>
      </c>
      <c r="E87" s="72">
        <f t="shared" si="27"/>
        <v>11.251652771464094</v>
      </c>
      <c r="F87" s="72">
        <f t="shared" si="27"/>
        <v>22.553233248327459</v>
      </c>
      <c r="G87" s="72">
        <f t="shared" si="27"/>
        <v>23.419123484314696</v>
      </c>
      <c r="H87" s="72">
        <f t="shared" si="27"/>
        <v>27.917507698813466</v>
      </c>
      <c r="I87" s="72">
        <f t="shared" si="27"/>
        <v>73.667467557875909</v>
      </c>
      <c r="J87" s="72">
        <f t="shared" si="27"/>
        <v>41.093680814603772</v>
      </c>
      <c r="K87" s="72">
        <f t="shared" si="27"/>
        <v>11.447287929615825</v>
      </c>
      <c r="L87" s="72">
        <f t="shared" si="27"/>
        <v>10.858127404185353</v>
      </c>
      <c r="M87" s="72">
        <f t="shared" si="27"/>
        <v>19.839938441062571</v>
      </c>
      <c r="N87" s="72">
        <f t="shared" si="27"/>
        <v>29.246009961121558</v>
      </c>
      <c r="O87" s="72">
        <f t="shared" si="27"/>
        <v>23.555383166367221</v>
      </c>
      <c r="P87" s="72">
        <f t="shared" si="27"/>
        <v>9.6914133412122396</v>
      </c>
      <c r="Q87" s="72">
        <f t="shared" si="27"/>
        <v>-16.882140427598031</v>
      </c>
      <c r="R87" s="72">
        <f t="shared" si="27"/>
        <v>21.149004423726382</v>
      </c>
      <c r="S87" s="72">
        <f t="shared" si="27"/>
        <v>19.853389823729458</v>
      </c>
      <c r="T87" s="72">
        <f t="shared" si="27"/>
        <v>10.484715750092974</v>
      </c>
      <c r="U87" s="78">
        <f t="shared" si="18"/>
        <v>2.7404330701056523</v>
      </c>
      <c r="V87" s="78">
        <f t="shared" si="19"/>
        <v>10.042931586214848</v>
      </c>
      <c r="W87" s="78">
        <f t="shared" si="20"/>
        <v>-0.74694756409931529</v>
      </c>
      <c r="X87" s="78">
        <f t="shared" si="21"/>
        <v>-6.2646794564522423</v>
      </c>
      <c r="Y87" s="78">
        <f t="shared" si="22"/>
        <v>-4.9597697731299775</v>
      </c>
      <c r="Z87" s="78">
        <f t="shared" si="23"/>
        <v>12.157521129703326</v>
      </c>
      <c r="AA87" s="78">
        <f t="shared" si="24"/>
        <v>-0.31459386247792054</v>
      </c>
      <c r="AB87" s="78">
        <f t="shared" si="25"/>
        <v>-33.047966652481989</v>
      </c>
      <c r="AC87" s="78">
        <f t="shared" si="26"/>
        <v>10.929854953724272</v>
      </c>
    </row>
    <row r="88" spans="1:29" ht="12.75" customHeight="1" x14ac:dyDescent="0.15">
      <c r="A88" s="43">
        <v>18</v>
      </c>
      <c r="B88" s="71">
        <v>540233</v>
      </c>
      <c r="C88" s="13" t="s">
        <v>10</v>
      </c>
      <c r="D88" s="72">
        <f t="shared" si="17"/>
        <v>46.155537429762546</v>
      </c>
      <c r="E88" s="72">
        <f t="shared" si="27"/>
        <v>131.64220655775395</v>
      </c>
      <c r="F88" s="72">
        <f t="shared" si="27"/>
        <v>-0.71954316894952797</v>
      </c>
      <c r="G88" s="72">
        <f t="shared" si="27"/>
        <v>10.905064872748582</v>
      </c>
      <c r="H88" s="72">
        <f t="shared" si="27"/>
        <v>96.466454926223093</v>
      </c>
      <c r="I88" s="72">
        <f t="shared" si="27"/>
        <v>-25.02056964699949</v>
      </c>
      <c r="J88" s="72">
        <f t="shared" si="27"/>
        <v>-2.0044629698912644</v>
      </c>
      <c r="K88" s="72">
        <f t="shared" si="27"/>
        <v>-6.6512131970656583</v>
      </c>
      <c r="L88" s="72">
        <f t="shared" si="27"/>
        <v>-1.0895244394996979</v>
      </c>
      <c r="M88" s="72">
        <f t="shared" si="27"/>
        <v>4.5230909052206556</v>
      </c>
      <c r="N88" s="72">
        <f t="shared" si="27"/>
        <v>28.725910284712114</v>
      </c>
      <c r="O88" s="72">
        <f t="shared" si="27"/>
        <v>3.2643799753301153</v>
      </c>
      <c r="P88" s="72">
        <f t="shared" si="27"/>
        <v>17.5499174215376</v>
      </c>
      <c r="Q88" s="72">
        <f t="shared" si="27"/>
        <v>-0.2327167839553681</v>
      </c>
      <c r="R88" s="72">
        <f t="shared" si="27"/>
        <v>27.52647191513941</v>
      </c>
      <c r="S88" s="72">
        <f t="shared" si="27"/>
        <v>30.395581877254472</v>
      </c>
      <c r="T88" s="72">
        <f t="shared" si="27"/>
        <v>-7.7601834097706757</v>
      </c>
      <c r="U88" s="78">
        <f t="shared" si="18"/>
        <v>-15.042500743567615</v>
      </c>
      <c r="V88" s="78">
        <f t="shared" si="19"/>
        <v>0.31695727476137847</v>
      </c>
      <c r="W88" s="78">
        <f t="shared" si="20"/>
        <v>18.21533642033026</v>
      </c>
      <c r="X88" s="78">
        <f t="shared" si="21"/>
        <v>-9.3778989278168439</v>
      </c>
      <c r="Y88" s="78">
        <f t="shared" si="22"/>
        <v>15.845995875152724</v>
      </c>
      <c r="Z88" s="78">
        <f t="shared" si="23"/>
        <v>7.7186434802727746</v>
      </c>
      <c r="AA88" s="78">
        <f t="shared" si="24"/>
        <v>-12.810734583063649</v>
      </c>
      <c r="AB88" s="78">
        <f t="shared" si="25"/>
        <v>-23.176317587090878</v>
      </c>
      <c r="AC88" s="78">
        <f t="shared" si="26"/>
        <v>9.0345823352287358</v>
      </c>
    </row>
    <row r="89" spans="1:29" ht="12.75" customHeight="1" x14ac:dyDescent="0.15">
      <c r="A89" s="43">
        <v>19</v>
      </c>
      <c r="B89" s="71">
        <v>620193</v>
      </c>
      <c r="C89" s="13" t="s">
        <v>10</v>
      </c>
      <c r="D89" s="72">
        <f t="shared" si="17"/>
        <v>-46.306485148514852</v>
      </c>
      <c r="E89" s="72">
        <f t="shared" si="27"/>
        <v>162.72149687122271</v>
      </c>
      <c r="F89" s="72">
        <f t="shared" si="27"/>
        <v>214.53191278051844</v>
      </c>
      <c r="G89" s="72">
        <f t="shared" si="27"/>
        <v>182.55531046271216</v>
      </c>
      <c r="H89" s="72">
        <f t="shared" si="27"/>
        <v>-37.77581540935784</v>
      </c>
      <c r="I89" s="72">
        <f t="shared" si="27"/>
        <v>38.864391356597906</v>
      </c>
      <c r="J89" s="72">
        <f t="shared" si="27"/>
        <v>-6.1194483777880464</v>
      </c>
      <c r="K89" s="72">
        <f t="shared" si="27"/>
        <v>-17.006153012028904</v>
      </c>
      <c r="L89" s="72">
        <f t="shared" si="27"/>
        <v>11.708588616291181</v>
      </c>
      <c r="M89" s="72">
        <f t="shared" si="27"/>
        <v>47.876178800967608</v>
      </c>
      <c r="N89" s="72">
        <f t="shared" si="27"/>
        <v>14.959944703761451</v>
      </c>
      <c r="O89" s="72">
        <f t="shared" si="27"/>
        <v>-6.1431682387118087</v>
      </c>
      <c r="P89" s="72">
        <f t="shared" si="27"/>
        <v>19.338881572101755</v>
      </c>
      <c r="Q89" s="72">
        <f t="shared" si="27"/>
        <v>-25.755414061354784</v>
      </c>
      <c r="R89" s="72">
        <f t="shared" si="27"/>
        <v>33.621112544238002</v>
      </c>
      <c r="S89" s="72">
        <f t="shared" si="27"/>
        <v>52.834998849828025</v>
      </c>
      <c r="T89" s="72">
        <f t="shared" si="27"/>
        <v>-1.6248305289606151</v>
      </c>
      <c r="U89" s="78">
        <f t="shared" si="18"/>
        <v>4.2039718355841842</v>
      </c>
      <c r="V89" s="78">
        <f t="shared" si="19"/>
        <v>20.097431097158292</v>
      </c>
      <c r="W89" s="78">
        <f t="shared" si="20"/>
        <v>36.564066354720524</v>
      </c>
      <c r="X89" s="78">
        <f t="shared" si="21"/>
        <v>13.172257383522364</v>
      </c>
      <c r="Y89" s="78">
        <f t="shared" si="22"/>
        <v>2.0771481757642078</v>
      </c>
      <c r="Z89" s="78">
        <f t="shared" si="23"/>
        <v>19.080017192247411</v>
      </c>
      <c r="AA89" s="78">
        <f t="shared" si="24"/>
        <v>0.23560896223520444</v>
      </c>
      <c r="AB89" s="78">
        <f t="shared" si="25"/>
        <v>-35.480988015327554</v>
      </c>
      <c r="AC89" s="78">
        <f t="shared" si="26"/>
        <v>15.3224075155584</v>
      </c>
    </row>
    <row r="90" spans="1:29" ht="12.75" customHeight="1" x14ac:dyDescent="0.15">
      <c r="A90" s="43">
        <v>20</v>
      </c>
      <c r="B90" s="71">
        <v>620520</v>
      </c>
      <c r="C90" s="13" t="s">
        <v>10</v>
      </c>
      <c r="D90" s="72">
        <f t="shared" si="17"/>
        <v>-12.521311396197248</v>
      </c>
      <c r="E90" s="72">
        <f t="shared" si="27"/>
        <v>49.491586239443876</v>
      </c>
      <c r="F90" s="72">
        <f t="shared" si="27"/>
        <v>-1.3547350993475362</v>
      </c>
      <c r="G90" s="72">
        <f t="shared" si="27"/>
        <v>-9.659318373051363</v>
      </c>
      <c r="H90" s="72">
        <f t="shared" si="27"/>
        <v>1.271007734402005</v>
      </c>
      <c r="I90" s="72">
        <f t="shared" si="27"/>
        <v>5.6382756116642554</v>
      </c>
      <c r="J90" s="72">
        <f t="shared" si="27"/>
        <v>7.4543613141882901</v>
      </c>
      <c r="K90" s="72">
        <f t="shared" si="27"/>
        <v>5.7386389457351186</v>
      </c>
      <c r="L90" s="72">
        <f t="shared" si="27"/>
        <v>-0.67370930540617735</v>
      </c>
      <c r="M90" s="72">
        <f t="shared" si="27"/>
        <v>28.884613355835597</v>
      </c>
      <c r="N90" s="72">
        <f t="shared" si="27"/>
        <v>3.8678902856871673</v>
      </c>
      <c r="O90" s="72">
        <f t="shared" si="27"/>
        <v>12.356946558305864</v>
      </c>
      <c r="P90" s="72">
        <f t="shared" si="27"/>
        <v>15.521577339867548</v>
      </c>
      <c r="Q90" s="72">
        <f t="shared" si="27"/>
        <v>-17.319758254081762</v>
      </c>
      <c r="R90" s="72">
        <f t="shared" si="27"/>
        <v>-2.0524323834616069</v>
      </c>
      <c r="S90" s="72">
        <f t="shared" si="27"/>
        <v>38.35286608416834</v>
      </c>
      <c r="T90" s="72">
        <f t="shared" si="27"/>
        <v>7.2580201184620847</v>
      </c>
      <c r="U90" s="78">
        <f t="shared" si="18"/>
        <v>4.1180035532570827</v>
      </c>
      <c r="V90" s="78">
        <f t="shared" si="19"/>
        <v>12.594598950301219</v>
      </c>
      <c r="W90" s="78">
        <f t="shared" si="20"/>
        <v>-3.5468955491858623</v>
      </c>
      <c r="X90" s="78">
        <f t="shared" si="21"/>
        <v>2.3176211417287078</v>
      </c>
      <c r="Y90" s="78">
        <f t="shared" si="22"/>
        <v>-11.709598958952611</v>
      </c>
      <c r="Z90" s="78">
        <f t="shared" si="23"/>
        <v>3.2691171690211007</v>
      </c>
      <c r="AA90" s="78">
        <f t="shared" si="24"/>
        <v>-3.9091457201568858</v>
      </c>
      <c r="AB90" s="78">
        <f t="shared" si="25"/>
        <v>-36.87758960688199</v>
      </c>
      <c r="AC90" s="78">
        <f t="shared" si="26"/>
        <v>2.4573891385224256</v>
      </c>
    </row>
    <row r="91" spans="1:29" ht="12.75" customHeight="1" x14ac:dyDescent="0.15">
      <c r="A91" s="43">
        <v>21</v>
      </c>
      <c r="B91" s="71">
        <v>560313</v>
      </c>
      <c r="C91" s="13" t="s">
        <v>10</v>
      </c>
      <c r="D91" s="72" t="str">
        <f t="shared" si="17"/>
        <v>--</v>
      </c>
      <c r="E91" s="72">
        <f t="shared" si="27"/>
        <v>15.070122725479649</v>
      </c>
      <c r="F91" s="72">
        <f t="shared" si="27"/>
        <v>92.662167527269304</v>
      </c>
      <c r="G91" s="72">
        <f t="shared" si="27"/>
        <v>90.019388772877107</v>
      </c>
      <c r="H91" s="72">
        <f t="shared" si="27"/>
        <v>48.524306184081382</v>
      </c>
      <c r="I91" s="72">
        <f t="shared" si="27"/>
        <v>-27.032970469992847</v>
      </c>
      <c r="J91" s="72">
        <f t="shared" si="27"/>
        <v>-13.295272093334361</v>
      </c>
      <c r="K91" s="72">
        <f t="shared" si="27"/>
        <v>-54.692269098346877</v>
      </c>
      <c r="L91" s="72">
        <f t="shared" si="27"/>
        <v>28.151110860990741</v>
      </c>
      <c r="M91" s="72">
        <f t="shared" si="27"/>
        <v>-1.2511215146372621</v>
      </c>
      <c r="N91" s="72">
        <f t="shared" si="27"/>
        <v>3.0403226798945155</v>
      </c>
      <c r="O91" s="72">
        <f t="shared" si="27"/>
        <v>9.0269115578446986</v>
      </c>
      <c r="P91" s="72">
        <f t="shared" si="27"/>
        <v>8.7822804138802013</v>
      </c>
      <c r="Q91" s="72">
        <f t="shared" si="27"/>
        <v>12.465826194243817</v>
      </c>
      <c r="R91" s="72">
        <f t="shared" si="27"/>
        <v>25.513418343873838</v>
      </c>
      <c r="S91" s="72">
        <f t="shared" si="27"/>
        <v>8.7366594403569309</v>
      </c>
      <c r="T91" s="72">
        <f t="shared" si="27"/>
        <v>6.2924327245617633</v>
      </c>
      <c r="U91" s="78">
        <f t="shared" si="18"/>
        <v>8.8407646643048281</v>
      </c>
      <c r="V91" s="78">
        <f t="shared" si="19"/>
        <v>12.543086566929503</v>
      </c>
      <c r="W91" s="78">
        <f t="shared" si="20"/>
        <v>-8.4796542514393991</v>
      </c>
      <c r="X91" s="78">
        <f t="shared" si="21"/>
        <v>-16.773748892685276</v>
      </c>
      <c r="Y91" s="78">
        <f t="shared" si="22"/>
        <v>20.130936595208368</v>
      </c>
      <c r="Z91" s="78">
        <f t="shared" si="23"/>
        <v>-4.0072882422509082</v>
      </c>
      <c r="AA91" s="78">
        <f t="shared" si="24"/>
        <v>-0.55955326755201895</v>
      </c>
      <c r="AB91" s="78">
        <f t="shared" si="25"/>
        <v>-13.51799673138629</v>
      </c>
      <c r="AC91" s="78">
        <f>IFERROR(((POWER(AB29/D29,1/25)-1)*100),"--")</f>
        <v>5.8952231137645361</v>
      </c>
    </row>
    <row r="92" spans="1:29" ht="12.75" customHeight="1" x14ac:dyDescent="0.15">
      <c r="A92" s="43">
        <v>22</v>
      </c>
      <c r="B92" s="71">
        <v>940490</v>
      </c>
      <c r="C92" s="13" t="s">
        <v>10</v>
      </c>
      <c r="D92" s="72">
        <f t="shared" si="17"/>
        <v>-7.9670810178414655</v>
      </c>
      <c r="E92" s="72">
        <f t="shared" si="27"/>
        <v>31.204610809966482</v>
      </c>
      <c r="F92" s="72">
        <f t="shared" si="27"/>
        <v>44.611318686256226</v>
      </c>
      <c r="G92" s="72">
        <f t="shared" si="27"/>
        <v>14.416116467842471</v>
      </c>
      <c r="H92" s="72">
        <f t="shared" si="27"/>
        <v>48.281903540014554</v>
      </c>
      <c r="I92" s="72">
        <f t="shared" si="27"/>
        <v>14.512352210459852</v>
      </c>
      <c r="J92" s="72">
        <f t="shared" si="27"/>
        <v>8.6933708721304299</v>
      </c>
      <c r="K92" s="72">
        <f t="shared" si="27"/>
        <v>-13.477559312935099</v>
      </c>
      <c r="L92" s="72">
        <f t="shared" si="27"/>
        <v>50.212855876117089</v>
      </c>
      <c r="M92" s="72">
        <f t="shared" si="27"/>
        <v>18.984484626596426</v>
      </c>
      <c r="N92" s="72">
        <f t="shared" si="27"/>
        <v>19.954914872129507</v>
      </c>
      <c r="O92" s="72">
        <f t="shared" si="27"/>
        <v>23.10657061685805</v>
      </c>
      <c r="P92" s="72">
        <f t="shared" si="27"/>
        <v>-4.2567132235576111</v>
      </c>
      <c r="Q92" s="72">
        <f t="shared" si="27"/>
        <v>-8.3790502494003789</v>
      </c>
      <c r="R92" s="72">
        <f t="shared" si="27"/>
        <v>92.647520054084424</v>
      </c>
      <c r="S92" s="72">
        <f t="shared" si="27"/>
        <v>37.332312309232407</v>
      </c>
      <c r="T92" s="72">
        <f t="shared" si="27"/>
        <v>5.3693778787858264</v>
      </c>
      <c r="U92" s="78">
        <f t="shared" si="18"/>
        <v>-24.651151275926139</v>
      </c>
      <c r="V92" s="78">
        <f t="shared" si="19"/>
        <v>-0.72246476673454652</v>
      </c>
      <c r="W92" s="78">
        <f t="shared" si="20"/>
        <v>5.4457728467717033</v>
      </c>
      <c r="X92" s="78">
        <f t="shared" si="21"/>
        <v>-20.257969944907359</v>
      </c>
      <c r="Y92" s="78">
        <f t="shared" si="22"/>
        <v>23.874190060313879</v>
      </c>
      <c r="Z92" s="78">
        <f t="shared" si="23"/>
        <v>6.5839811912345851</v>
      </c>
      <c r="AA92" s="78">
        <f t="shared" si="24"/>
        <v>-3.4342919793660514</v>
      </c>
      <c r="AB92" s="78">
        <f t="shared" si="25"/>
        <v>-13.952229533787289</v>
      </c>
      <c r="AC92" s="78">
        <f t="shared" si="26"/>
        <v>10.746535627838405</v>
      </c>
    </row>
    <row r="93" spans="1:29" ht="12.75" customHeight="1" x14ac:dyDescent="0.15">
      <c r="A93" s="43">
        <v>23</v>
      </c>
      <c r="B93" s="71">
        <v>621010</v>
      </c>
      <c r="C93" s="13" t="s">
        <v>10</v>
      </c>
      <c r="D93" s="72">
        <f t="shared" si="17"/>
        <v>216.38523475896687</v>
      </c>
      <c r="E93" s="72">
        <f t="shared" si="27"/>
        <v>26.078400524591558</v>
      </c>
      <c r="F93" s="72">
        <f t="shared" si="27"/>
        <v>1.3246831006407547</v>
      </c>
      <c r="G93" s="72">
        <f t="shared" si="27"/>
        <v>3.478633789491596</v>
      </c>
      <c r="H93" s="72">
        <f t="shared" si="27"/>
        <v>3.4553495796083809</v>
      </c>
      <c r="I93" s="72">
        <f t="shared" si="27"/>
        <v>-18.236432786345162</v>
      </c>
      <c r="J93" s="72">
        <f t="shared" si="27"/>
        <v>15.068057721640287</v>
      </c>
      <c r="K93" s="72">
        <f t="shared" si="27"/>
        <v>25.18591439499609</v>
      </c>
      <c r="L93" s="72">
        <f t="shared" si="27"/>
        <v>2.9910499035865428</v>
      </c>
      <c r="M93" s="72">
        <f t="shared" si="27"/>
        <v>23.793352001298814</v>
      </c>
      <c r="N93" s="72">
        <f t="shared" si="27"/>
        <v>-35.505180680876606</v>
      </c>
      <c r="O93" s="72">
        <f t="shared" si="27"/>
        <v>0.74257050816484593</v>
      </c>
      <c r="P93" s="72">
        <f t="shared" si="27"/>
        <v>28.614131628856228</v>
      </c>
      <c r="Q93" s="72">
        <f t="shared" si="27"/>
        <v>9.9459779535755217</v>
      </c>
      <c r="R93" s="72">
        <f t="shared" si="27"/>
        <v>8.036974814410172</v>
      </c>
      <c r="S93" s="72">
        <f t="shared" si="27"/>
        <v>11.920930153374456</v>
      </c>
      <c r="T93" s="72">
        <f t="shared" si="27"/>
        <v>-3.971809486226519</v>
      </c>
      <c r="U93" s="78">
        <f t="shared" si="18"/>
        <v>10.484608808153254</v>
      </c>
      <c r="V93" s="78">
        <f t="shared" si="19"/>
        <v>-7.7214801344888713</v>
      </c>
      <c r="W93" s="78">
        <f t="shared" si="20"/>
        <v>40.468039572684603</v>
      </c>
      <c r="X93" s="78">
        <f t="shared" si="21"/>
        <v>-4.9903234854510572</v>
      </c>
      <c r="Y93" s="78">
        <f t="shared" si="22"/>
        <v>7.4231170886414475</v>
      </c>
      <c r="Z93" s="78">
        <f t="shared" si="23"/>
        <v>11.277095041570661</v>
      </c>
      <c r="AA93" s="78">
        <f t="shared" si="24"/>
        <v>3.5880016729872466</v>
      </c>
      <c r="AB93" s="78">
        <f t="shared" si="25"/>
        <v>16.580904809876969</v>
      </c>
      <c r="AC93" s="78">
        <f t="shared" si="26"/>
        <v>10.564606242974373</v>
      </c>
    </row>
    <row r="94" spans="1:29" ht="12.75" customHeight="1" x14ac:dyDescent="0.15">
      <c r="A94" s="43">
        <v>24</v>
      </c>
      <c r="B94" s="71">
        <v>520942</v>
      </c>
      <c r="C94" s="13" t="s">
        <v>10</v>
      </c>
      <c r="D94" s="72">
        <f t="shared" si="17"/>
        <v>182.15153125156633</v>
      </c>
      <c r="E94" s="72">
        <f t="shared" ref="E94:T98" si="28">IF(D32=0,"--",((E32/D32)*100-100))</f>
        <v>15.068251553523055</v>
      </c>
      <c r="F94" s="72">
        <f t="shared" si="28"/>
        <v>159.68694982020639</v>
      </c>
      <c r="G94" s="72">
        <f t="shared" si="28"/>
        <v>151.71397299019978</v>
      </c>
      <c r="H94" s="72">
        <f t="shared" si="28"/>
        <v>41.051622289712526</v>
      </c>
      <c r="I94" s="72">
        <f t="shared" si="28"/>
        <v>-19.673235594022728</v>
      </c>
      <c r="J94" s="72">
        <f t="shared" si="28"/>
        <v>19.745258018552605</v>
      </c>
      <c r="K94" s="72">
        <f t="shared" si="28"/>
        <v>-17.416060194861544</v>
      </c>
      <c r="L94" s="72">
        <f t="shared" si="28"/>
        <v>5.9285183198640539</v>
      </c>
      <c r="M94" s="72">
        <f t="shared" si="28"/>
        <v>-4.0223747206846667</v>
      </c>
      <c r="N94" s="72">
        <f t="shared" si="28"/>
        <v>-26.834918564958286</v>
      </c>
      <c r="O94" s="72">
        <f t="shared" si="28"/>
        <v>-42.245861060380605</v>
      </c>
      <c r="P94" s="72">
        <f t="shared" si="28"/>
        <v>-2.3776780997628322</v>
      </c>
      <c r="Q94" s="72">
        <f t="shared" si="28"/>
        <v>8.9808028491955554</v>
      </c>
      <c r="R94" s="72">
        <f t="shared" si="28"/>
        <v>-3.0394443635314587</v>
      </c>
      <c r="S94" s="72">
        <f t="shared" si="28"/>
        <v>23.362415722301094</v>
      </c>
      <c r="T94" s="72">
        <f t="shared" si="28"/>
        <v>-30.032107614983218</v>
      </c>
      <c r="U94" s="78">
        <f t="shared" si="18"/>
        <v>-2.3367272510293731</v>
      </c>
      <c r="V94" s="78">
        <f t="shared" si="19"/>
        <v>8.9019015946150546</v>
      </c>
      <c r="W94" s="78">
        <f t="shared" si="20"/>
        <v>-21.744242984314383</v>
      </c>
      <c r="X94" s="78">
        <f t="shared" si="21"/>
        <v>-10.177238673551585</v>
      </c>
      <c r="Y94" s="78">
        <f t="shared" si="22"/>
        <v>3.9883593477862576</v>
      </c>
      <c r="Z94" s="78">
        <f t="shared" si="23"/>
        <v>1.2140963088961456</v>
      </c>
      <c r="AA94" s="78">
        <f t="shared" si="24"/>
        <v>-21.978321560420284</v>
      </c>
      <c r="AB94" s="78">
        <f t="shared" si="25"/>
        <v>-63.451557348501261</v>
      </c>
      <c r="AC94" s="78">
        <f t="shared" si="26"/>
        <v>2.7817185176535419</v>
      </c>
    </row>
    <row r="95" spans="1:29" ht="12.75" customHeight="1" x14ac:dyDescent="0.15">
      <c r="A95" s="43">
        <v>25</v>
      </c>
      <c r="B95" s="71">
        <v>620640</v>
      </c>
      <c r="C95" s="13" t="s">
        <v>10</v>
      </c>
      <c r="D95" s="72">
        <f t="shared" si="17"/>
        <v>15.346455727250444</v>
      </c>
      <c r="E95" s="72">
        <f t="shared" si="28"/>
        <v>-23.322991701531578</v>
      </c>
      <c r="F95" s="72">
        <f t="shared" si="28"/>
        <v>3.548609136129528</v>
      </c>
      <c r="G95" s="72">
        <f t="shared" si="28"/>
        <v>-16.336153606402007</v>
      </c>
      <c r="H95" s="72">
        <f t="shared" si="28"/>
        <v>-5.7256920294004487</v>
      </c>
      <c r="I95" s="72">
        <f t="shared" si="28"/>
        <v>-25.049856716984266</v>
      </c>
      <c r="J95" s="72">
        <f t="shared" si="28"/>
        <v>7.4455163063868355</v>
      </c>
      <c r="K95" s="72">
        <f t="shared" si="28"/>
        <v>-7.8830701331902304</v>
      </c>
      <c r="L95" s="72">
        <f t="shared" si="28"/>
        <v>-25.000580751392746</v>
      </c>
      <c r="M95" s="72">
        <f t="shared" si="28"/>
        <v>12.070918666939988</v>
      </c>
      <c r="N95" s="72">
        <f t="shared" si="28"/>
        <v>9.7875564757177784</v>
      </c>
      <c r="O95" s="72">
        <f t="shared" si="28"/>
        <v>3.275768539018344</v>
      </c>
      <c r="P95" s="72">
        <f t="shared" si="28"/>
        <v>0.81428717062135547</v>
      </c>
      <c r="Q95" s="72">
        <f t="shared" si="28"/>
        <v>-13.939141906141032</v>
      </c>
      <c r="R95" s="72">
        <f t="shared" si="28"/>
        <v>6.1828696404266879</v>
      </c>
      <c r="S95" s="72">
        <f t="shared" si="28"/>
        <v>75.699557569126142</v>
      </c>
      <c r="T95" s="72">
        <f t="shared" si="28"/>
        <v>76.967212971862409</v>
      </c>
      <c r="U95" s="78">
        <f t="shared" si="18"/>
        <v>65.42049209136556</v>
      </c>
      <c r="V95" s="78">
        <f t="shared" si="19"/>
        <v>17.83703011661413</v>
      </c>
      <c r="W95" s="78">
        <f t="shared" si="20"/>
        <v>1.3693072918456295</v>
      </c>
      <c r="X95" s="78">
        <f t="shared" si="21"/>
        <v>7.4996990487394584</v>
      </c>
      <c r="Y95" s="78">
        <f t="shared" si="22"/>
        <v>14.918383355065373</v>
      </c>
      <c r="Z95" s="78">
        <f t="shared" si="23"/>
        <v>3.6902731765558343</v>
      </c>
      <c r="AA95" s="78">
        <f t="shared" si="24"/>
        <v>-9.5511285701917927</v>
      </c>
      <c r="AB95" s="78">
        <f t="shared" si="25"/>
        <v>-40.698393217632692</v>
      </c>
      <c r="AC95" s="78">
        <f t="shared" si="26"/>
        <v>2.6740236698425512</v>
      </c>
    </row>
    <row r="96" spans="1:29" ht="12.75" customHeight="1" x14ac:dyDescent="0.15">
      <c r="A96" s="43"/>
      <c r="B96" s="50" t="s">
        <v>25</v>
      </c>
      <c r="C96" s="13" t="s">
        <v>10</v>
      </c>
      <c r="D96" s="72">
        <f t="shared" si="17"/>
        <v>29.638318569749401</v>
      </c>
      <c r="E96" s="72">
        <f t="shared" si="28"/>
        <v>28.737676933051063</v>
      </c>
      <c r="F96" s="72">
        <f t="shared" si="28"/>
        <v>24.147525017001044</v>
      </c>
      <c r="G96" s="72">
        <f t="shared" si="28"/>
        <v>3.984593208891269</v>
      </c>
      <c r="H96" s="72">
        <f t="shared" si="28"/>
        <v>15.967003324186464</v>
      </c>
      <c r="I96" s="72">
        <f t="shared" si="28"/>
        <v>-3.8991007757365566</v>
      </c>
      <c r="J96" s="72">
        <f t="shared" si="28"/>
        <v>0.58348416626475341</v>
      </c>
      <c r="K96" s="72">
        <f t="shared" si="28"/>
        <v>-2.436877472265536</v>
      </c>
      <c r="L96" s="72">
        <f t="shared" si="28"/>
        <v>-3.6076754209147737</v>
      </c>
      <c r="M96" s="72">
        <f t="shared" si="28"/>
        <v>1.3357657121637772</v>
      </c>
      <c r="N96" s="72">
        <f t="shared" si="28"/>
        <v>1.5286897724011936</v>
      </c>
      <c r="O96" s="72">
        <f t="shared" si="28"/>
        <v>-1.6479833866436451</v>
      </c>
      <c r="P96" s="72">
        <f t="shared" si="28"/>
        <v>1.7235556788959343</v>
      </c>
      <c r="Q96" s="72">
        <f t="shared" si="28"/>
        <v>-13.475042547601362</v>
      </c>
      <c r="R96" s="72">
        <f t="shared" si="28"/>
        <v>26.630742889279674</v>
      </c>
      <c r="S96" s="72">
        <f t="shared" si="28"/>
        <v>21.123223990673097</v>
      </c>
      <c r="T96" s="72">
        <f t="shared" si="28"/>
        <v>-0.39951657002765728</v>
      </c>
      <c r="U96" s="78">
        <f t="shared" si="18"/>
        <v>6.4926366410006153</v>
      </c>
      <c r="V96" s="78">
        <f t="shared" si="19"/>
        <v>8.4912448625527333</v>
      </c>
      <c r="W96" s="78">
        <f t="shared" si="20"/>
        <v>-0.65187322973802964</v>
      </c>
      <c r="X96" s="78">
        <f t="shared" si="21"/>
        <v>-7.1370781298402193</v>
      </c>
      <c r="Y96" s="78">
        <f t="shared" si="22"/>
        <v>2.5715565135254792</v>
      </c>
      <c r="Z96" s="78">
        <f t="shared" si="23"/>
        <v>14.796140135110193</v>
      </c>
      <c r="AA96" s="78">
        <f t="shared" si="24"/>
        <v>-4.6843126963741639</v>
      </c>
      <c r="AB96" s="78">
        <f t="shared" si="25"/>
        <v>-13.244381511090424</v>
      </c>
      <c r="AC96" s="78">
        <f t="shared" si="26"/>
        <v>4.5842283504692105</v>
      </c>
    </row>
    <row r="97" spans="1:29" ht="12.75" customHeight="1" x14ac:dyDescent="0.15">
      <c r="A97" s="43"/>
      <c r="B97" s="50" t="s">
        <v>26</v>
      </c>
      <c r="C97" s="13" t="s">
        <v>10</v>
      </c>
      <c r="D97" s="72">
        <f t="shared" si="17"/>
        <v>19.812497758640873</v>
      </c>
      <c r="E97" s="72">
        <f t="shared" si="28"/>
        <v>31.804942522653278</v>
      </c>
      <c r="F97" s="72">
        <f t="shared" si="28"/>
        <v>17.215230819338871</v>
      </c>
      <c r="G97" s="72">
        <f t="shared" si="28"/>
        <v>19.454800019074696</v>
      </c>
      <c r="H97" s="72">
        <f t="shared" si="28"/>
        <v>12.264730005638341</v>
      </c>
      <c r="I97" s="72">
        <f t="shared" si="28"/>
        <v>-7.0361353982114991</v>
      </c>
      <c r="J97" s="72">
        <f t="shared" si="28"/>
        <v>0.30715797188321403</v>
      </c>
      <c r="K97" s="72">
        <f t="shared" si="28"/>
        <v>-3.0704514807077885</v>
      </c>
      <c r="L97" s="72">
        <f t="shared" si="28"/>
        <v>1.2911405738033324</v>
      </c>
      <c r="M97" s="72">
        <f t="shared" si="28"/>
        <v>4.16413513960714</v>
      </c>
      <c r="N97" s="72">
        <f t="shared" si="28"/>
        <v>0.77764903772492744</v>
      </c>
      <c r="O97" s="72">
        <f t="shared" si="28"/>
        <v>-3.8974381768266397</v>
      </c>
      <c r="P97" s="72">
        <f t="shared" si="28"/>
        <v>-4.0753434208745887</v>
      </c>
      <c r="Q97" s="72">
        <f t="shared" si="28"/>
        <v>-24.339948488350728</v>
      </c>
      <c r="R97" s="72">
        <f t="shared" si="28"/>
        <v>19.116222452284831</v>
      </c>
      <c r="S97" s="72">
        <f t="shared" si="28"/>
        <v>14.049726190233642</v>
      </c>
      <c r="T97" s="72">
        <f t="shared" si="28"/>
        <v>3.7710270320170309</v>
      </c>
      <c r="U97" s="78">
        <f t="shared" si="18"/>
        <v>1.6120437488879702</v>
      </c>
      <c r="V97" s="78">
        <f t="shared" si="19"/>
        <v>5.5735115396116157</v>
      </c>
      <c r="W97" s="78">
        <f t="shared" si="20"/>
        <v>4.6501103132746664</v>
      </c>
      <c r="X97" s="78">
        <f t="shared" si="21"/>
        <v>-0.30844199971069486</v>
      </c>
      <c r="Y97" s="78">
        <f t="shared" si="22"/>
        <v>-10.207059540452775</v>
      </c>
      <c r="Z97" s="78">
        <f t="shared" si="23"/>
        <v>8.7196175169362675</v>
      </c>
      <c r="AA97" s="78">
        <f t="shared" si="24"/>
        <v>-13.514459465808031</v>
      </c>
      <c r="AB97" s="78">
        <f t="shared" si="25"/>
        <v>-24.265069699484329</v>
      </c>
      <c r="AC97" s="78">
        <f t="shared" si="26"/>
        <v>2.0124459924739657</v>
      </c>
    </row>
    <row r="98" spans="1:29" ht="12.75" customHeight="1" x14ac:dyDescent="0.15">
      <c r="A98" s="43"/>
      <c r="B98" s="50" t="s">
        <v>7</v>
      </c>
      <c r="C98" s="13" t="s">
        <v>10</v>
      </c>
      <c r="D98" s="72">
        <f t="shared" si="17"/>
        <v>23.40670024613442</v>
      </c>
      <c r="E98" s="72">
        <f t="shared" si="28"/>
        <v>30.626306439380414</v>
      </c>
      <c r="F98" s="72">
        <f t="shared" si="28"/>
        <v>19.840539390932094</v>
      </c>
      <c r="G98" s="72">
        <f t="shared" si="28"/>
        <v>13.385567144020882</v>
      </c>
      <c r="H98" s="72">
        <f t="shared" si="28"/>
        <v>13.596770352910269</v>
      </c>
      <c r="I98" s="72">
        <f t="shared" si="28"/>
        <v>-5.8839120667325915</v>
      </c>
      <c r="J98" s="72">
        <f t="shared" si="28"/>
        <v>0.41079214668194197</v>
      </c>
      <c r="K98" s="72">
        <f t="shared" si="28"/>
        <v>-2.8324253853611339</v>
      </c>
      <c r="L98" s="72">
        <f t="shared" si="28"/>
        <v>-0.55677734183005612</v>
      </c>
      <c r="M98" s="72">
        <f t="shared" si="28"/>
        <v>3.1299579684653338</v>
      </c>
      <c r="N98" s="72">
        <f t="shared" si="28"/>
        <v>1.0474852413164797</v>
      </c>
      <c r="O98" s="72">
        <f t="shared" si="28"/>
        <v>-3.0853984690482719</v>
      </c>
      <c r="P98" s="72">
        <f t="shared" si="28"/>
        <v>-1.9509272236674491</v>
      </c>
      <c r="Q98" s="72">
        <f t="shared" si="28"/>
        <v>-20.210442844937319</v>
      </c>
      <c r="R98" s="72">
        <f t="shared" si="28"/>
        <v>22.213418544969187</v>
      </c>
      <c r="S98" s="72">
        <f t="shared" si="28"/>
        <v>17.070525810163531</v>
      </c>
      <c r="T98" s="72">
        <f t="shared" si="28"/>
        <v>1.9283033624935513</v>
      </c>
      <c r="U98" s="78">
        <f t="shared" si="18"/>
        <v>3.719248721720021</v>
      </c>
      <c r="V98" s="78">
        <f t="shared" si="19"/>
        <v>6.8669328506477711</v>
      </c>
      <c r="W98" s="78">
        <f t="shared" si="20"/>
        <v>2.2640350427281248</v>
      </c>
      <c r="X98" s="78">
        <f t="shared" si="21"/>
        <v>-3.2939380019327729</v>
      </c>
      <c r="Y98" s="78">
        <f t="shared" si="22"/>
        <v>-4.8422415843922977</v>
      </c>
      <c r="Z98" s="78">
        <f t="shared" si="23"/>
        <v>11.469467678062202</v>
      </c>
      <c r="AA98" s="78">
        <f t="shared" si="24"/>
        <v>-9.3992381934832139</v>
      </c>
      <c r="AB98" s="78">
        <f t="shared" si="25"/>
        <v>-18.861677157600496</v>
      </c>
      <c r="AC98" s="78">
        <f t="shared" si="26"/>
        <v>3.1465778745108475</v>
      </c>
    </row>
    <row r="99" spans="1:29" s="30" customFormat="1" ht="14" thickBo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s="30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mergeCells count="5">
    <mergeCell ref="B7:AC7"/>
    <mergeCell ref="B38:AC38"/>
    <mergeCell ref="B69:AC69"/>
    <mergeCell ref="A2:AC2"/>
    <mergeCell ref="A4:AC4"/>
  </mergeCells>
  <hyperlinks>
    <hyperlink ref="A103" location="NOTAS!A1" display="NOTAS" xr:uid="{00000000-0004-0000-1400-000000000000}"/>
    <hyperlink ref="A1" location="ÍNDICE!A1" display="INDICE" xr:uid="{00000000-0004-0000-1400-000001000000}"/>
  </hyperlinks>
  <pageMargins left="0.75" right="0.75" top="1" bottom="1" header="0" footer="0"/>
  <headerFooter alignWithMargins="0"/>
  <ignoredErrors>
    <ignoredError sqref="AC9:AC36" formulaRange="1"/>
    <ignoredError sqref="AC91 AC82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30" customFormat="1" x14ac:dyDescent="0.15">
      <c r="A1" s="56" t="s">
        <v>0</v>
      </c>
    </row>
    <row r="2" spans="1:29" s="30" customFormat="1" x14ac:dyDescent="0.15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30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0"/>
      <c r="AA3" s="58"/>
      <c r="AB3" s="77"/>
    </row>
    <row r="4" spans="1:29" s="30" customFormat="1" x14ac:dyDescent="0.15">
      <c r="A4" s="83" t="s">
        <v>1094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29" s="30" customFormat="1" ht="14" thickTop="1" x14ac:dyDescent="0.15">
      <c r="A6" s="31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30" customFormat="1" ht="14" thickTop="1" x14ac:dyDescent="0.1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0"/>
      <c r="AA8" s="58"/>
      <c r="AB8" s="77"/>
    </row>
    <row r="9" spans="1:29" ht="12.75" customHeight="1" x14ac:dyDescent="0.15">
      <c r="A9" s="3">
        <v>1</v>
      </c>
      <c r="B9" s="74">
        <v>701912</v>
      </c>
      <c r="C9" s="8">
        <v>0</v>
      </c>
      <c r="D9" s="8">
        <v>4.4521220000000001</v>
      </c>
      <c r="E9" s="8">
        <v>2.6487919999999998</v>
      </c>
      <c r="F9" s="8">
        <v>4.6736899999999997</v>
      </c>
      <c r="G9" s="8">
        <v>4.2528980000000001</v>
      </c>
      <c r="H9" s="8">
        <v>5.8509909999999996</v>
      </c>
      <c r="I9" s="8">
        <v>4.5507549999999997</v>
      </c>
      <c r="J9" s="8">
        <v>4.7267010000000003</v>
      </c>
      <c r="K9" s="8">
        <v>5.2358479999999998</v>
      </c>
      <c r="L9" s="8">
        <v>6.1935779999999996</v>
      </c>
      <c r="M9" s="8">
        <v>33.514668</v>
      </c>
      <c r="N9" s="8">
        <v>53.037837000000003</v>
      </c>
      <c r="O9" s="8">
        <v>46.043577999999997</v>
      </c>
      <c r="P9" s="38">
        <v>56.935324000000001</v>
      </c>
      <c r="Q9" s="38">
        <v>45.927000999999997</v>
      </c>
      <c r="R9" s="38">
        <v>56.064297000000003</v>
      </c>
      <c r="S9" s="38">
        <v>59.635271000000003</v>
      </c>
      <c r="T9" s="38">
        <v>73.095663999999999</v>
      </c>
      <c r="U9" s="38">
        <v>98.900067000000007</v>
      </c>
      <c r="V9" s="38">
        <v>136.06025399999999</v>
      </c>
      <c r="W9" s="38">
        <v>134.488888</v>
      </c>
      <c r="X9" s="38">
        <v>142.12263799999999</v>
      </c>
      <c r="Y9" s="38">
        <v>110.786849</v>
      </c>
      <c r="Z9" s="38">
        <v>132.42893900000001</v>
      </c>
      <c r="AA9" s="38">
        <v>64.888186000000005</v>
      </c>
      <c r="AB9" s="38">
        <v>65.305454999999995</v>
      </c>
      <c r="AC9" s="38">
        <f>SUM(C9:AB9)</f>
        <v>1351.820291</v>
      </c>
    </row>
    <row r="10" spans="1:29" ht="12.75" customHeight="1" x14ac:dyDescent="0.15">
      <c r="A10" s="3">
        <v>2</v>
      </c>
      <c r="B10" s="74">
        <v>520100</v>
      </c>
      <c r="C10" s="8">
        <v>169.99641500000001</v>
      </c>
      <c r="D10" s="8">
        <v>150.18613400000001</v>
      </c>
      <c r="E10" s="8">
        <v>110.837642</v>
      </c>
      <c r="F10" s="8">
        <v>54.661765000000003</v>
      </c>
      <c r="G10" s="8">
        <v>54.623651000000002</v>
      </c>
      <c r="H10" s="8">
        <v>32.625796999999999</v>
      </c>
      <c r="I10" s="8">
        <v>22.275606</v>
      </c>
      <c r="J10" s="8">
        <v>17.124548000000001</v>
      </c>
      <c r="K10" s="8">
        <v>19.535423999999999</v>
      </c>
      <c r="L10" s="8">
        <v>44.864448000000003</v>
      </c>
      <c r="M10" s="8">
        <v>56.134092000000003</v>
      </c>
      <c r="N10" s="8">
        <v>53.778812000000002</v>
      </c>
      <c r="O10" s="8">
        <v>65.122372999999996</v>
      </c>
      <c r="P10" s="38">
        <v>78.582060999999996</v>
      </c>
      <c r="Q10" s="38">
        <v>46.721603999999999</v>
      </c>
      <c r="R10" s="38">
        <v>52.798833999999999</v>
      </c>
      <c r="S10" s="38">
        <v>119.352823</v>
      </c>
      <c r="T10" s="38">
        <v>126.39591</v>
      </c>
      <c r="U10" s="38">
        <v>96.055370999999994</v>
      </c>
      <c r="V10" s="38">
        <v>40.887217</v>
      </c>
      <c r="W10" s="38">
        <v>36.621760000000002</v>
      </c>
      <c r="X10" s="38">
        <v>44.992784999999998</v>
      </c>
      <c r="Y10" s="38">
        <v>37.218989000000001</v>
      </c>
      <c r="Z10" s="38">
        <v>80.304447999999994</v>
      </c>
      <c r="AA10" s="38">
        <v>56.022432000000002</v>
      </c>
      <c r="AB10" s="38">
        <v>67.266206999999994</v>
      </c>
      <c r="AC10" s="38">
        <f t="shared" ref="AC10:AC36" si="0">SUM(C10:AB10)</f>
        <v>1734.9871479999997</v>
      </c>
    </row>
    <row r="11" spans="1:29" ht="12.75" customHeight="1" x14ac:dyDescent="0.15">
      <c r="A11" s="69">
        <v>3</v>
      </c>
      <c r="B11" s="74">
        <v>701919</v>
      </c>
      <c r="C11" s="8">
        <v>0</v>
      </c>
      <c r="D11" s="8">
        <v>3.1968420000000002</v>
      </c>
      <c r="E11" s="8">
        <v>2.1193900000000001</v>
      </c>
      <c r="F11" s="8">
        <v>2.2935159999999999</v>
      </c>
      <c r="G11" s="8">
        <v>1.9731000000000001</v>
      </c>
      <c r="H11" s="8">
        <v>20.708462000000001</v>
      </c>
      <c r="I11" s="8">
        <v>25.0154</v>
      </c>
      <c r="J11" s="8">
        <v>25.493797000000001</v>
      </c>
      <c r="K11" s="8">
        <v>32.384771999999998</v>
      </c>
      <c r="L11" s="8">
        <v>47.350574000000002</v>
      </c>
      <c r="M11" s="8">
        <v>54.456853000000002</v>
      </c>
      <c r="N11" s="8">
        <v>60.903061999999998</v>
      </c>
      <c r="O11" s="8">
        <v>63.494708000000003</v>
      </c>
      <c r="P11" s="38">
        <v>64.847059999999999</v>
      </c>
      <c r="Q11" s="38">
        <v>39.487402000000003</v>
      </c>
      <c r="R11" s="38">
        <v>57.083756999999999</v>
      </c>
      <c r="S11" s="38">
        <v>63.411848999999997</v>
      </c>
      <c r="T11" s="38">
        <v>60.734945000000003</v>
      </c>
      <c r="U11" s="38">
        <v>62.613278000000001</v>
      </c>
      <c r="V11" s="38">
        <v>66.923350999999997</v>
      </c>
      <c r="W11" s="38">
        <v>66.197776000000005</v>
      </c>
      <c r="X11" s="38">
        <v>59.050732000000004</v>
      </c>
      <c r="Y11" s="38">
        <v>32.019019999999998</v>
      </c>
      <c r="Z11" s="38">
        <v>41.418607999999999</v>
      </c>
      <c r="AA11" s="38">
        <v>46.842077000000003</v>
      </c>
      <c r="AB11" s="38">
        <v>46.879646000000008</v>
      </c>
      <c r="AC11" s="38">
        <f t="shared" si="0"/>
        <v>1046.899977</v>
      </c>
    </row>
    <row r="12" spans="1:29" ht="12.75" customHeight="1" x14ac:dyDescent="0.15">
      <c r="A12" s="69">
        <v>4</v>
      </c>
      <c r="B12" s="74">
        <v>540233</v>
      </c>
      <c r="C12" s="8">
        <v>56.372664</v>
      </c>
      <c r="D12" s="8">
        <v>37.444769000000001</v>
      </c>
      <c r="E12" s="8">
        <v>27.384609999999999</v>
      </c>
      <c r="F12" s="8">
        <v>24.763148000000001</v>
      </c>
      <c r="G12" s="8">
        <v>33.006349</v>
      </c>
      <c r="H12" s="8">
        <v>36.717348999999999</v>
      </c>
      <c r="I12" s="8">
        <v>36.857987999999999</v>
      </c>
      <c r="J12" s="8">
        <v>40.101455999999999</v>
      </c>
      <c r="K12" s="8">
        <v>44.505946999999999</v>
      </c>
      <c r="L12" s="8">
        <v>48.997070999999998</v>
      </c>
      <c r="M12" s="8">
        <v>55.390141999999997</v>
      </c>
      <c r="N12" s="8">
        <v>56.099007999999998</v>
      </c>
      <c r="O12" s="8">
        <v>52.110835999999999</v>
      </c>
      <c r="P12" s="38">
        <v>42.752270000000003</v>
      </c>
      <c r="Q12" s="38">
        <v>35.258530999999998</v>
      </c>
      <c r="R12" s="38">
        <v>48.306134999999998</v>
      </c>
      <c r="S12" s="38">
        <v>62.123627999999997</v>
      </c>
      <c r="T12" s="38">
        <v>64.208584000000002</v>
      </c>
      <c r="U12" s="38">
        <v>66.546221000000003</v>
      </c>
      <c r="V12" s="38">
        <v>66.078052999999997</v>
      </c>
      <c r="W12" s="38">
        <v>61.199230999999997</v>
      </c>
      <c r="X12" s="38">
        <v>52.219926999999998</v>
      </c>
      <c r="Y12" s="38">
        <v>33.853037999999998</v>
      </c>
      <c r="Z12" s="38">
        <v>40.033206999999997</v>
      </c>
      <c r="AA12" s="38">
        <v>42.747185000000002</v>
      </c>
      <c r="AB12" s="38">
        <v>35.083085999999994</v>
      </c>
      <c r="AC12" s="38">
        <f t="shared" si="0"/>
        <v>1200.160433</v>
      </c>
    </row>
    <row r="13" spans="1:29" ht="12.75" customHeight="1" x14ac:dyDescent="0.15">
      <c r="A13" s="69">
        <v>5</v>
      </c>
      <c r="B13" s="74">
        <v>520300</v>
      </c>
      <c r="C13" s="8">
        <v>1.193138</v>
      </c>
      <c r="D13" s="8">
        <v>0.12656700000000001</v>
      </c>
      <c r="E13" s="8">
        <v>3.2119460000000002</v>
      </c>
      <c r="F13" s="8">
        <v>10.131952999999999</v>
      </c>
      <c r="G13" s="8">
        <v>20.234262000000001</v>
      </c>
      <c r="H13" s="8">
        <v>12.64466</v>
      </c>
      <c r="I13" s="8">
        <v>11.733074999999999</v>
      </c>
      <c r="J13" s="8">
        <v>4.5288930000000001</v>
      </c>
      <c r="K13" s="8">
        <v>3.5867490000000002</v>
      </c>
      <c r="L13" s="8">
        <v>5.0168150000000002</v>
      </c>
      <c r="M13" s="8">
        <v>3.4980660000000001</v>
      </c>
      <c r="N13" s="8">
        <v>4.6289629999999997</v>
      </c>
      <c r="O13" s="8">
        <v>5.1100120000000002</v>
      </c>
      <c r="P13" s="38">
        <v>5.7657930000000004</v>
      </c>
      <c r="Q13" s="38">
        <v>8.0570009999999996</v>
      </c>
      <c r="R13" s="38">
        <v>13.749477000000001</v>
      </c>
      <c r="S13" s="38">
        <v>22.434622999999998</v>
      </c>
      <c r="T13" s="38">
        <v>49.866204000000003</v>
      </c>
      <c r="U13" s="38">
        <v>29.820145</v>
      </c>
      <c r="V13" s="38">
        <v>19.041474999999998</v>
      </c>
      <c r="W13" s="38">
        <v>16.968527999999999</v>
      </c>
      <c r="X13" s="38">
        <v>12.549877</v>
      </c>
      <c r="Y13" s="38">
        <v>2.2629090000000001</v>
      </c>
      <c r="Z13" s="38">
        <v>27.765042000000001</v>
      </c>
      <c r="AA13" s="38">
        <v>17.127421999999999</v>
      </c>
      <c r="AB13" s="38">
        <v>13.025055</v>
      </c>
      <c r="AC13" s="38">
        <f t="shared" si="0"/>
        <v>324.07864999999998</v>
      </c>
    </row>
    <row r="14" spans="1:29" ht="12.75" customHeight="1" x14ac:dyDescent="0.15">
      <c r="A14" s="69">
        <v>6</v>
      </c>
      <c r="B14" s="74">
        <v>560750</v>
      </c>
      <c r="C14" s="8">
        <v>3.078557</v>
      </c>
      <c r="D14" s="8">
        <v>5.957033</v>
      </c>
      <c r="E14" s="8">
        <v>7.2937849999999997</v>
      </c>
      <c r="F14" s="8">
        <v>8.5071820000000002</v>
      </c>
      <c r="G14" s="8">
        <v>9.5721089999999993</v>
      </c>
      <c r="H14" s="8">
        <v>10.131781999999999</v>
      </c>
      <c r="I14" s="8">
        <v>11.915428</v>
      </c>
      <c r="J14" s="8">
        <v>12.297361</v>
      </c>
      <c r="K14" s="8">
        <v>12.926835000000001</v>
      </c>
      <c r="L14" s="8">
        <v>15.465407000000001</v>
      </c>
      <c r="M14" s="8">
        <v>19.803979999999999</v>
      </c>
      <c r="N14" s="8">
        <v>23.463705999999998</v>
      </c>
      <c r="O14" s="8">
        <v>19.582629000000001</v>
      </c>
      <c r="P14" s="38">
        <v>21.148250000000001</v>
      </c>
      <c r="Q14" s="38">
        <v>14.717846</v>
      </c>
      <c r="R14" s="38">
        <v>20.559197000000001</v>
      </c>
      <c r="S14" s="38">
        <v>21.099091000000001</v>
      </c>
      <c r="T14" s="38">
        <v>18.660278999999999</v>
      </c>
      <c r="U14" s="38">
        <v>16.957329999999999</v>
      </c>
      <c r="V14" s="38">
        <v>19.043904000000001</v>
      </c>
      <c r="W14" s="38">
        <v>18.274308000000001</v>
      </c>
      <c r="X14" s="38">
        <v>18.235005000000001</v>
      </c>
      <c r="Y14" s="38">
        <v>17.346107</v>
      </c>
      <c r="Z14" s="38">
        <v>17.991398</v>
      </c>
      <c r="AA14" s="38">
        <v>16.747820999999998</v>
      </c>
      <c r="AB14" s="38">
        <v>15.526143000000001</v>
      </c>
      <c r="AC14" s="38">
        <f t="shared" si="0"/>
        <v>396.30247300000002</v>
      </c>
    </row>
    <row r="15" spans="1:29" ht="12.75" customHeight="1" x14ac:dyDescent="0.15">
      <c r="A15" s="69">
        <v>7</v>
      </c>
      <c r="B15" s="74">
        <v>540419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4.2041339999999998</v>
      </c>
      <c r="P15" s="38">
        <v>9.6129180000000005</v>
      </c>
      <c r="Q15" s="38">
        <v>8.6833179999999999</v>
      </c>
      <c r="R15" s="38">
        <v>10.751495999999999</v>
      </c>
      <c r="S15" s="38">
        <v>11.674365999999999</v>
      </c>
      <c r="T15" s="38">
        <v>11.848628</v>
      </c>
      <c r="U15" s="38">
        <v>12.063798</v>
      </c>
      <c r="V15" s="38">
        <v>12.743429000000001</v>
      </c>
      <c r="W15" s="38">
        <v>15.754837999999999</v>
      </c>
      <c r="X15" s="38">
        <v>14.814791</v>
      </c>
      <c r="Y15" s="38">
        <v>9.9615179999999999</v>
      </c>
      <c r="Z15" s="38">
        <v>11.787818</v>
      </c>
      <c r="AA15" s="38">
        <v>13.259966</v>
      </c>
      <c r="AB15" s="38">
        <v>11.590388000000001</v>
      </c>
      <c r="AC15" s="38">
        <f t="shared" si="0"/>
        <v>158.75140599999997</v>
      </c>
    </row>
    <row r="16" spans="1:29" ht="12.75" customHeight="1" x14ac:dyDescent="0.15">
      <c r="A16" s="69">
        <v>8</v>
      </c>
      <c r="B16" s="74">
        <v>540220</v>
      </c>
      <c r="C16" s="8">
        <v>19.743410000000001</v>
      </c>
      <c r="D16" s="8">
        <v>17.943491999999999</v>
      </c>
      <c r="E16" s="8">
        <v>15.479165999999999</v>
      </c>
      <c r="F16" s="8">
        <v>18.332007999999998</v>
      </c>
      <c r="G16" s="8">
        <v>26.365300000000001</v>
      </c>
      <c r="H16" s="8">
        <v>31.506347000000002</v>
      </c>
      <c r="I16" s="8">
        <v>25.772559000000001</v>
      </c>
      <c r="J16" s="8">
        <v>21.034662999999998</v>
      </c>
      <c r="K16" s="8">
        <v>19.392028</v>
      </c>
      <c r="L16" s="8">
        <v>25.385546000000001</v>
      </c>
      <c r="M16" s="8">
        <v>32.267685999999998</v>
      </c>
      <c r="N16" s="8">
        <v>32.780959000000003</v>
      </c>
      <c r="O16" s="8">
        <v>34.513995999999999</v>
      </c>
      <c r="P16" s="38">
        <v>37.094937999999999</v>
      </c>
      <c r="Q16" s="38">
        <v>21.945430000000002</v>
      </c>
      <c r="R16" s="38">
        <v>32.290425999999997</v>
      </c>
      <c r="S16" s="38">
        <v>31.291916000000001</v>
      </c>
      <c r="T16" s="38">
        <v>28.679487000000002</v>
      </c>
      <c r="U16" s="38">
        <v>31.377521000000002</v>
      </c>
      <c r="V16" s="38">
        <v>29.245182</v>
      </c>
      <c r="W16" s="38">
        <v>22.10772</v>
      </c>
      <c r="X16" s="38">
        <v>22.059864000000001</v>
      </c>
      <c r="Y16" s="38">
        <v>14.784007000000001</v>
      </c>
      <c r="Z16" s="38">
        <v>15.35116</v>
      </c>
      <c r="AA16" s="38">
        <v>12.005962</v>
      </c>
      <c r="AB16" s="38">
        <v>11.550364999999999</v>
      </c>
      <c r="AC16" s="38">
        <f t="shared" si="0"/>
        <v>630.30113800000004</v>
      </c>
    </row>
    <row r="17" spans="1:29" ht="12.75" customHeight="1" x14ac:dyDescent="0.15">
      <c r="A17" s="69">
        <v>9</v>
      </c>
      <c r="B17" s="74">
        <v>540245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60.120480999999998</v>
      </c>
      <c r="P17" s="38">
        <v>124.40501399999999</v>
      </c>
      <c r="Q17" s="38">
        <v>102.798046</v>
      </c>
      <c r="R17" s="38">
        <v>101.567559</v>
      </c>
      <c r="S17" s="38">
        <v>105.881417</v>
      </c>
      <c r="T17" s="38">
        <v>103.68165500000001</v>
      </c>
      <c r="U17" s="38">
        <v>101.904107</v>
      </c>
      <c r="V17" s="38">
        <v>52.517572999999999</v>
      </c>
      <c r="W17" s="38">
        <v>43.587257000000001</v>
      </c>
      <c r="X17" s="38">
        <v>34.901425000000003</v>
      </c>
      <c r="Y17" s="38">
        <v>27.247350000000001</v>
      </c>
      <c r="Z17" s="38">
        <v>22.94857</v>
      </c>
      <c r="AA17" s="38">
        <v>8.3093869999999992</v>
      </c>
      <c r="AB17" s="38">
        <v>3.422501</v>
      </c>
      <c r="AC17" s="38">
        <f t="shared" si="0"/>
        <v>893.29234199999996</v>
      </c>
    </row>
    <row r="18" spans="1:29" ht="12.75" customHeight="1" x14ac:dyDescent="0.15">
      <c r="A18" s="69">
        <v>10</v>
      </c>
      <c r="B18" s="74">
        <v>560790</v>
      </c>
      <c r="C18" s="8">
        <v>3.4409079999999999</v>
      </c>
      <c r="D18" s="8">
        <v>4.5449450000000002</v>
      </c>
      <c r="E18" s="8">
        <v>5.6483359999999996</v>
      </c>
      <c r="F18" s="8">
        <v>6.4903490000000001</v>
      </c>
      <c r="G18" s="8">
        <v>4.1119339999999998</v>
      </c>
      <c r="H18" s="8">
        <v>6.321256</v>
      </c>
      <c r="I18" s="8">
        <v>7.6877060000000004</v>
      </c>
      <c r="J18" s="8">
        <v>10.362048</v>
      </c>
      <c r="K18" s="8">
        <v>7.5463290000000001</v>
      </c>
      <c r="L18" s="8">
        <v>7.751989</v>
      </c>
      <c r="M18" s="8">
        <v>6.3979280000000003</v>
      </c>
      <c r="N18" s="8">
        <v>5.9324190000000003</v>
      </c>
      <c r="O18" s="8">
        <v>8.3129310000000007</v>
      </c>
      <c r="P18" s="38">
        <v>11.310442999999999</v>
      </c>
      <c r="Q18" s="38">
        <v>10.63513</v>
      </c>
      <c r="R18" s="38">
        <v>11.769354999999999</v>
      </c>
      <c r="S18" s="38">
        <v>11.673158000000001</v>
      </c>
      <c r="T18" s="38">
        <v>10.379716999999999</v>
      </c>
      <c r="U18" s="38">
        <v>10.326499999999999</v>
      </c>
      <c r="V18" s="38">
        <v>10.585435</v>
      </c>
      <c r="W18" s="38">
        <v>10.553629000000001</v>
      </c>
      <c r="X18" s="38">
        <v>9.3185199999999995</v>
      </c>
      <c r="Y18" s="38">
        <v>8.7837499999999995</v>
      </c>
      <c r="Z18" s="38">
        <v>7.3676830000000004</v>
      </c>
      <c r="AA18" s="38">
        <v>6.9501879999999998</v>
      </c>
      <c r="AB18" s="38">
        <v>5.2306910000000002</v>
      </c>
      <c r="AC18" s="38">
        <f t="shared" si="0"/>
        <v>209.433277</v>
      </c>
    </row>
    <row r="19" spans="1:29" ht="12.75" customHeight="1" x14ac:dyDescent="0.15">
      <c r="A19" s="69">
        <v>11</v>
      </c>
      <c r="B19" s="74">
        <v>560749</v>
      </c>
      <c r="C19" s="8">
        <v>12.213798000000001</v>
      </c>
      <c r="D19" s="8">
        <v>13.177714999999999</v>
      </c>
      <c r="E19" s="8">
        <v>14.743722999999999</v>
      </c>
      <c r="F19" s="8">
        <v>7.9674430000000003</v>
      </c>
      <c r="G19" s="8">
        <v>10.383357999999999</v>
      </c>
      <c r="H19" s="8">
        <v>16.001639000000001</v>
      </c>
      <c r="I19" s="8">
        <v>17.532153000000001</v>
      </c>
      <c r="J19" s="8">
        <v>11.209745</v>
      </c>
      <c r="K19" s="8">
        <v>10.035273</v>
      </c>
      <c r="L19" s="8">
        <v>14.412278000000001</v>
      </c>
      <c r="M19" s="8">
        <v>23.326246000000001</v>
      </c>
      <c r="N19" s="8">
        <v>21.705036</v>
      </c>
      <c r="O19" s="8">
        <v>18.155539000000001</v>
      </c>
      <c r="P19" s="38">
        <v>21.793944</v>
      </c>
      <c r="Q19" s="38">
        <v>12.806575</v>
      </c>
      <c r="R19" s="38">
        <v>15.741571</v>
      </c>
      <c r="S19" s="38">
        <v>14.723817</v>
      </c>
      <c r="T19" s="38">
        <v>13.247669999999999</v>
      </c>
      <c r="U19" s="38">
        <v>10.276115000000001</v>
      </c>
      <c r="V19" s="38">
        <v>10.199068</v>
      </c>
      <c r="W19" s="38">
        <v>9.4143220000000003</v>
      </c>
      <c r="X19" s="38">
        <v>9.0602450000000001</v>
      </c>
      <c r="Y19" s="38">
        <v>7.7128750000000004</v>
      </c>
      <c r="Z19" s="38">
        <v>7.4302640000000002</v>
      </c>
      <c r="AA19" s="38">
        <v>5.4903919999999999</v>
      </c>
      <c r="AB19" s="38">
        <v>2.3558330000000001</v>
      </c>
      <c r="AC19" s="38">
        <f t="shared" si="0"/>
        <v>331.11663700000014</v>
      </c>
    </row>
    <row r="20" spans="1:29" ht="12.75" customHeight="1" x14ac:dyDescent="0.15">
      <c r="A20" s="69">
        <v>12</v>
      </c>
      <c r="B20" s="74">
        <v>520512</v>
      </c>
      <c r="C20" s="8">
        <v>3.9224329999999998</v>
      </c>
      <c r="D20" s="8">
        <v>1.474181</v>
      </c>
      <c r="E20" s="8">
        <v>1.183622</v>
      </c>
      <c r="F20" s="8">
        <v>2.3842140000000001</v>
      </c>
      <c r="G20" s="8">
        <v>5.3619630000000003</v>
      </c>
      <c r="H20" s="8">
        <v>4.2242199999999999</v>
      </c>
      <c r="I20" s="8">
        <v>3.2276379999999998</v>
      </c>
      <c r="J20" s="8">
        <v>7.2780240000000003</v>
      </c>
      <c r="K20" s="8">
        <v>7.8432149999999998</v>
      </c>
      <c r="L20" s="8">
        <v>9.571021</v>
      </c>
      <c r="M20" s="8">
        <v>9.0768830000000005</v>
      </c>
      <c r="N20" s="8">
        <v>9.5800470000000004</v>
      </c>
      <c r="O20" s="8">
        <v>16.949885999999999</v>
      </c>
      <c r="P20" s="38">
        <v>16.829778999999998</v>
      </c>
      <c r="Q20" s="38">
        <v>22.516582</v>
      </c>
      <c r="R20" s="38">
        <v>44.835496999999997</v>
      </c>
      <c r="S20" s="38">
        <v>50.780540000000002</v>
      </c>
      <c r="T20" s="38">
        <v>46.160015000000001</v>
      </c>
      <c r="U20" s="38">
        <v>28.502331000000002</v>
      </c>
      <c r="V20" s="38">
        <v>21.103878999999999</v>
      </c>
      <c r="W20" s="38">
        <v>18.780974000000001</v>
      </c>
      <c r="X20" s="38">
        <v>11.423397</v>
      </c>
      <c r="Y20" s="38">
        <v>12.350166</v>
      </c>
      <c r="Z20" s="38">
        <v>15.360309000000001</v>
      </c>
      <c r="AA20" s="38">
        <v>4.5501969999999998</v>
      </c>
      <c r="AB20" s="38">
        <v>1.1897219999999999</v>
      </c>
      <c r="AC20" s="38">
        <f t="shared" si="0"/>
        <v>376.46073500000017</v>
      </c>
    </row>
    <row r="21" spans="1:29" ht="12.75" customHeight="1" x14ac:dyDescent="0.15">
      <c r="A21" s="69">
        <v>13</v>
      </c>
      <c r="B21" s="74">
        <v>550953</v>
      </c>
      <c r="C21" s="8">
        <v>1.084149</v>
      </c>
      <c r="D21" s="8">
        <v>0.32406600000000002</v>
      </c>
      <c r="E21" s="8">
        <v>0.75070700000000001</v>
      </c>
      <c r="F21" s="8">
        <v>1.9907029999999999</v>
      </c>
      <c r="G21" s="8">
        <v>7.4940939999999996</v>
      </c>
      <c r="H21" s="8">
        <v>3.5475669999999999</v>
      </c>
      <c r="I21" s="8">
        <v>2.9124729999999999</v>
      </c>
      <c r="J21" s="8">
        <v>6.118627</v>
      </c>
      <c r="K21" s="8">
        <v>6.656256</v>
      </c>
      <c r="L21" s="8">
        <v>5.1981190000000002</v>
      </c>
      <c r="M21" s="8">
        <v>5.6963020000000002</v>
      </c>
      <c r="N21" s="8">
        <v>5.9507880000000002</v>
      </c>
      <c r="O21" s="8">
        <v>4.9162369999999997</v>
      </c>
      <c r="P21" s="38">
        <v>4.7571060000000003</v>
      </c>
      <c r="Q21" s="38">
        <v>6.3350049999999998</v>
      </c>
      <c r="R21" s="38">
        <v>10.239793000000001</v>
      </c>
      <c r="S21" s="38">
        <v>10.494528000000001</v>
      </c>
      <c r="T21" s="38">
        <v>6.049633</v>
      </c>
      <c r="U21" s="38">
        <v>10.538976999999999</v>
      </c>
      <c r="V21" s="38">
        <v>13.446816</v>
      </c>
      <c r="W21" s="38">
        <v>17.357742999999999</v>
      </c>
      <c r="X21" s="38">
        <v>15.236387000000001</v>
      </c>
      <c r="Y21" s="38">
        <v>5.912312</v>
      </c>
      <c r="Z21" s="38">
        <v>7.2074350000000003</v>
      </c>
      <c r="AA21" s="38">
        <v>2.937487</v>
      </c>
      <c r="AB21" s="38">
        <v>0.76296200000000003</v>
      </c>
      <c r="AC21" s="38">
        <f t="shared" si="0"/>
        <v>163.91627200000002</v>
      </c>
    </row>
    <row r="22" spans="1:29" ht="12.75" customHeight="1" x14ac:dyDescent="0.15">
      <c r="A22" s="69">
        <v>14</v>
      </c>
      <c r="B22" s="74">
        <v>540261</v>
      </c>
      <c r="C22" s="8">
        <v>0.185</v>
      </c>
      <c r="D22" s="8">
        <v>0.249194</v>
      </c>
      <c r="E22" s="8">
        <v>0.160521</v>
      </c>
      <c r="F22" s="8">
        <v>8.1554000000000001E-2</v>
      </c>
      <c r="G22" s="8">
        <v>1.8801330000000001</v>
      </c>
      <c r="H22" s="8">
        <v>0.798732</v>
      </c>
      <c r="I22" s="8">
        <v>0.207757</v>
      </c>
      <c r="J22" s="8">
        <v>0.208291</v>
      </c>
      <c r="K22" s="8">
        <v>0.26232699999999998</v>
      </c>
      <c r="L22" s="8">
        <v>0.24244199999999999</v>
      </c>
      <c r="M22" s="8">
        <v>0.43667899999999998</v>
      </c>
      <c r="N22" s="8">
        <v>0.45232600000000001</v>
      </c>
      <c r="O22" s="8">
        <v>0.60517600000000005</v>
      </c>
      <c r="P22" s="38">
        <v>0.91285300000000003</v>
      </c>
      <c r="Q22" s="38">
        <v>0.51463099999999995</v>
      </c>
      <c r="R22" s="38">
        <v>0.52493500000000004</v>
      </c>
      <c r="S22" s="38">
        <v>3.490726</v>
      </c>
      <c r="T22" s="38">
        <v>7.6874269999999996</v>
      </c>
      <c r="U22" s="38">
        <v>7.4951369999999997</v>
      </c>
      <c r="V22" s="38"/>
      <c r="W22" s="38">
        <v>6.9844840000000001</v>
      </c>
      <c r="X22" s="38">
        <v>7.9997879999999997</v>
      </c>
      <c r="Y22" s="38"/>
      <c r="Z22" s="38"/>
      <c r="AA22" s="38">
        <v>2.90049</v>
      </c>
      <c r="AB22" s="38">
        <v>1.992963</v>
      </c>
      <c r="AC22" s="38">
        <f t="shared" si="0"/>
        <v>46.273566000000002</v>
      </c>
    </row>
    <row r="23" spans="1:29" ht="12.75" customHeight="1" x14ac:dyDescent="0.15">
      <c r="A23" s="69">
        <v>15</v>
      </c>
      <c r="B23" s="74">
        <v>550320</v>
      </c>
      <c r="C23" s="8">
        <v>140.39028300000001</v>
      </c>
      <c r="D23" s="8">
        <v>118.609632</v>
      </c>
      <c r="E23" s="8">
        <v>100.702502</v>
      </c>
      <c r="F23" s="8">
        <v>88.171903999999998</v>
      </c>
      <c r="G23" s="8">
        <v>73.491384999999994</v>
      </c>
      <c r="H23" s="8">
        <v>86.871379000000005</v>
      </c>
      <c r="I23" s="8">
        <v>90.431303</v>
      </c>
      <c r="J23" s="8">
        <v>89.113235000000003</v>
      </c>
      <c r="K23" s="8">
        <v>60.513630999999997</v>
      </c>
      <c r="L23" s="8">
        <v>44.383766000000001</v>
      </c>
      <c r="M23" s="8">
        <v>36.315305000000002</v>
      </c>
      <c r="N23" s="8">
        <v>2.4328799999999999</v>
      </c>
      <c r="O23" s="8">
        <v>4.5741170000000002</v>
      </c>
      <c r="P23" s="38">
        <v>4.0883010000000004</v>
      </c>
      <c r="Q23" s="38">
        <v>4.6170039999999997</v>
      </c>
      <c r="R23" s="38">
        <v>5.1701280000000001</v>
      </c>
      <c r="S23" s="38">
        <v>7.5168249999999999</v>
      </c>
      <c r="T23" s="38">
        <v>5.7595700000000001</v>
      </c>
      <c r="U23" s="38">
        <v>6.445837</v>
      </c>
      <c r="V23" s="38">
        <v>25.302308</v>
      </c>
      <c r="W23" s="38">
        <v>28.403842000000001</v>
      </c>
      <c r="X23" s="38">
        <v>13.01535</v>
      </c>
      <c r="Y23" s="38">
        <v>10.364069000000001</v>
      </c>
      <c r="Z23" s="38">
        <v>10.927598</v>
      </c>
      <c r="AA23" s="38">
        <v>2.7865120000000001</v>
      </c>
      <c r="AB23" s="38">
        <v>3.6589320000000001</v>
      </c>
      <c r="AC23" s="38">
        <f t="shared" si="0"/>
        <v>1064.0575979999999</v>
      </c>
    </row>
    <row r="24" spans="1:29" ht="12.75" customHeight="1" x14ac:dyDescent="0.15">
      <c r="A24" s="69">
        <v>16</v>
      </c>
      <c r="B24" s="74">
        <v>540600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2.6589719999999999</v>
      </c>
      <c r="P24" s="38">
        <v>4.9887480000000002</v>
      </c>
      <c r="Q24" s="38">
        <v>4.2568029999999997</v>
      </c>
      <c r="R24" s="38">
        <v>4.4407490000000003</v>
      </c>
      <c r="S24" s="38">
        <v>4.8896699999999997</v>
      </c>
      <c r="T24" s="38">
        <v>4.9375999999999998</v>
      </c>
      <c r="U24" s="38">
        <v>4.6002840000000003</v>
      </c>
      <c r="V24" s="38">
        <v>4.4150419999999997</v>
      </c>
      <c r="W24" s="38">
        <v>3.5452020000000002</v>
      </c>
      <c r="X24" s="38">
        <v>2.6764869999999998</v>
      </c>
      <c r="Y24" s="38">
        <v>2.4066489999999998</v>
      </c>
      <c r="Z24" s="38">
        <v>2.8592270000000002</v>
      </c>
      <c r="AA24" s="38">
        <v>2.4105620000000001</v>
      </c>
      <c r="AB24" s="38">
        <v>3.168863</v>
      </c>
      <c r="AC24" s="38">
        <f t="shared" si="0"/>
        <v>52.254858000000006</v>
      </c>
    </row>
    <row r="25" spans="1:29" ht="12.75" customHeight="1" x14ac:dyDescent="0.15">
      <c r="A25" s="69">
        <v>17</v>
      </c>
      <c r="B25" s="74">
        <v>540110</v>
      </c>
      <c r="C25" s="8">
        <v>1.3877360000000001</v>
      </c>
      <c r="D25" s="8">
        <v>3.200323</v>
      </c>
      <c r="E25" s="8">
        <v>4.2051489999999996</v>
      </c>
      <c r="F25" s="8">
        <v>6.5858049999999997</v>
      </c>
      <c r="G25" s="8">
        <v>5.9085159999999997</v>
      </c>
      <c r="H25" s="8">
        <v>11.907992999999999</v>
      </c>
      <c r="I25" s="8">
        <v>11.562065</v>
      </c>
      <c r="J25" s="8">
        <v>15.841683</v>
      </c>
      <c r="K25" s="8">
        <v>12.920221</v>
      </c>
      <c r="L25" s="8">
        <v>19.130306000000001</v>
      </c>
      <c r="M25" s="8">
        <v>29.305572999999999</v>
      </c>
      <c r="N25" s="8">
        <v>38.524667999999998</v>
      </c>
      <c r="O25" s="8">
        <v>38.548381999999997</v>
      </c>
      <c r="P25" s="38">
        <v>36.860010000000003</v>
      </c>
      <c r="Q25" s="38">
        <v>28.642686999999999</v>
      </c>
      <c r="R25" s="38">
        <v>30.378267999999998</v>
      </c>
      <c r="S25" s="38">
        <v>27.048418000000002</v>
      </c>
      <c r="T25" s="38">
        <v>22.364827999999999</v>
      </c>
      <c r="U25" s="38">
        <v>21.884564999999998</v>
      </c>
      <c r="V25" s="38">
        <v>38.508612999999997</v>
      </c>
      <c r="W25" s="38">
        <v>21.357053000000001</v>
      </c>
      <c r="X25" s="38">
        <v>17.035993000000001</v>
      </c>
      <c r="Y25" s="38">
        <v>12.734366</v>
      </c>
      <c r="Z25" s="38">
        <v>13.869161999999999</v>
      </c>
      <c r="AA25" s="38">
        <v>2.3095409999999998</v>
      </c>
      <c r="AB25" s="38">
        <v>3.8652609999999998</v>
      </c>
      <c r="AC25" s="38">
        <f t="shared" si="0"/>
        <v>475.8871850000001</v>
      </c>
    </row>
    <row r="26" spans="1:29" ht="12.75" customHeight="1" x14ac:dyDescent="0.15">
      <c r="A26" s="69">
        <v>18</v>
      </c>
      <c r="B26" s="74">
        <v>701911</v>
      </c>
      <c r="C26" s="8">
        <v>0</v>
      </c>
      <c r="D26" s="8">
        <v>0.24543499999999999</v>
      </c>
      <c r="E26" s="8">
        <v>1.936202</v>
      </c>
      <c r="F26" s="8">
        <v>2.3846349999999998</v>
      </c>
      <c r="G26" s="8">
        <v>3.02759</v>
      </c>
      <c r="H26" s="8">
        <v>2.4154270000000002</v>
      </c>
      <c r="I26" s="8">
        <v>1.3384069999999999</v>
      </c>
      <c r="J26" s="8">
        <v>1.7222980000000001</v>
      </c>
      <c r="K26" s="8">
        <v>1.006597</v>
      </c>
      <c r="L26" s="8">
        <v>1.8381700000000001</v>
      </c>
      <c r="M26" s="8">
        <v>4.274521</v>
      </c>
      <c r="N26" s="8">
        <v>3.7680549999999999</v>
      </c>
      <c r="O26" s="8">
        <v>1.3312900000000001</v>
      </c>
      <c r="P26" s="38">
        <v>0.64193100000000003</v>
      </c>
      <c r="Q26" s="38">
        <v>7.0196999999999996E-2</v>
      </c>
      <c r="R26" s="38">
        <v>0.16</v>
      </c>
      <c r="S26" s="38">
        <v>0.128085</v>
      </c>
      <c r="T26" s="38">
        <v>0.19728899999999999</v>
      </c>
      <c r="U26" s="38">
        <v>2.3463440000000002</v>
      </c>
      <c r="V26" s="38">
        <v>1.1148690000000001</v>
      </c>
      <c r="W26" s="38">
        <v>3.8390529999999998</v>
      </c>
      <c r="X26" s="38">
        <v>6.9631809999999996</v>
      </c>
      <c r="Y26" s="38">
        <v>7.4879800000000003</v>
      </c>
      <c r="Z26" s="38">
        <v>7.9673999999999996</v>
      </c>
      <c r="AA26" s="38">
        <v>2.0528409999999999</v>
      </c>
      <c r="AB26" s="38">
        <v>1.0726169999999999</v>
      </c>
      <c r="AC26" s="38">
        <f t="shared" si="0"/>
        <v>59.330413999999998</v>
      </c>
    </row>
    <row r="27" spans="1:29" ht="12.75" customHeight="1" x14ac:dyDescent="0.15">
      <c r="A27" s="69">
        <v>19</v>
      </c>
      <c r="B27" s="74">
        <v>540231</v>
      </c>
      <c r="C27" s="8">
        <v>13.291</v>
      </c>
      <c r="D27" s="8">
        <v>16.717880000000001</v>
      </c>
      <c r="E27" s="8">
        <v>13.970898</v>
      </c>
      <c r="F27" s="8">
        <v>12.878757</v>
      </c>
      <c r="G27" s="8">
        <v>10.357981000000001</v>
      </c>
      <c r="H27" s="8">
        <v>10.670775000000001</v>
      </c>
      <c r="I27" s="8">
        <v>10.148126</v>
      </c>
      <c r="J27" s="8">
        <v>9.2312919999999998</v>
      </c>
      <c r="K27" s="8">
        <v>5.942736</v>
      </c>
      <c r="L27" s="8">
        <v>8.91235</v>
      </c>
      <c r="M27" s="8">
        <v>6.1438319999999997</v>
      </c>
      <c r="N27" s="8">
        <v>2.5296349999999999</v>
      </c>
      <c r="O27" s="8">
        <v>1.807115</v>
      </c>
      <c r="P27" s="38">
        <v>1.4258839999999999</v>
      </c>
      <c r="Q27" s="38">
        <v>2.268837</v>
      </c>
      <c r="R27" s="38">
        <v>7.8996069999999996</v>
      </c>
      <c r="S27" s="38">
        <v>9.4289450000000006</v>
      </c>
      <c r="T27" s="38">
        <v>11.275173000000001</v>
      </c>
      <c r="U27" s="38">
        <v>9.8959100000000007</v>
      </c>
      <c r="V27" s="38">
        <v>3.8502740000000002</v>
      </c>
      <c r="W27" s="38">
        <v>3.2573189999999999</v>
      </c>
      <c r="X27" s="38">
        <v>3.3563190000000001</v>
      </c>
      <c r="Y27" s="38">
        <v>1.7021280000000001</v>
      </c>
      <c r="Z27" s="38">
        <v>2.2680889999999998</v>
      </c>
      <c r="AA27" s="38">
        <v>1.283803</v>
      </c>
      <c r="AB27" s="38">
        <v>0.31407499999999999</v>
      </c>
      <c r="AC27" s="38">
        <f t="shared" si="0"/>
        <v>180.82874000000004</v>
      </c>
    </row>
    <row r="28" spans="1:29" ht="12.75" customHeight="1" x14ac:dyDescent="0.15">
      <c r="A28" s="69">
        <v>20</v>
      </c>
      <c r="B28" s="74">
        <v>510710</v>
      </c>
      <c r="C28" s="8">
        <v>6.5680000000000001E-3</v>
      </c>
      <c r="D28" s="8">
        <v>0.126272</v>
      </c>
      <c r="E28" s="8">
        <v>1.1440000000000001E-3</v>
      </c>
      <c r="F28" s="8">
        <v>3.4999999999999997E-5</v>
      </c>
      <c r="G28" s="8">
        <v>0.80428699999999997</v>
      </c>
      <c r="H28" s="8">
        <v>10.281371999999999</v>
      </c>
      <c r="I28" s="8">
        <v>1.673373</v>
      </c>
      <c r="J28" s="8">
        <v>0.196685</v>
      </c>
      <c r="K28" s="8">
        <v>1.4286E-2</v>
      </c>
      <c r="L28" s="8">
        <v>9.3279999999999995E-3</v>
      </c>
      <c r="M28" s="8">
        <v>9.1374999999999998E-2</v>
      </c>
      <c r="N28" s="8">
        <v>0.39305499999999999</v>
      </c>
      <c r="O28" s="8">
        <v>2.012759</v>
      </c>
      <c r="P28" s="38">
        <v>4.6652950000000004</v>
      </c>
      <c r="Q28" s="38">
        <v>4.7497559999999996</v>
      </c>
      <c r="R28" s="38">
        <v>5.71828</v>
      </c>
      <c r="S28" s="38">
        <v>6.2839900000000002</v>
      </c>
      <c r="T28" s="38">
        <v>8.2224109999999992</v>
      </c>
      <c r="U28" s="38">
        <v>8.6489530000000006</v>
      </c>
      <c r="V28" s="38">
        <v>6.0440259999999997</v>
      </c>
      <c r="W28" s="38">
        <v>5.7809020000000002</v>
      </c>
      <c r="X28" s="38">
        <v>6.6523599999999998</v>
      </c>
      <c r="Y28" s="38">
        <v>5.9049370000000003</v>
      </c>
      <c r="Z28" s="38">
        <v>0</v>
      </c>
      <c r="AA28" s="38">
        <v>1.1803650000000001</v>
      </c>
      <c r="AB28" s="38">
        <v>0</v>
      </c>
      <c r="AC28" s="38">
        <f t="shared" si="0"/>
        <v>79.461814000000004</v>
      </c>
    </row>
    <row r="29" spans="1:29" ht="12.75" customHeight="1" x14ac:dyDescent="0.15">
      <c r="A29" s="69">
        <v>21</v>
      </c>
      <c r="B29" s="74">
        <v>550510</v>
      </c>
      <c r="C29" s="8">
        <v>20.048158999999998</v>
      </c>
      <c r="D29" s="8">
        <v>17.101331999999999</v>
      </c>
      <c r="E29" s="8">
        <v>13.049867000000001</v>
      </c>
      <c r="F29" s="8">
        <v>10.916672999999999</v>
      </c>
      <c r="G29" s="8">
        <v>6.9603109999999999</v>
      </c>
      <c r="H29" s="8">
        <v>8.5497119999999995</v>
      </c>
      <c r="I29" s="8">
        <v>7.5144979999999997</v>
      </c>
      <c r="J29" s="8">
        <v>8.9250030000000002</v>
      </c>
      <c r="K29" s="8">
        <v>9.2969039999999996</v>
      </c>
      <c r="L29" s="8">
        <v>13.576696999999999</v>
      </c>
      <c r="M29" s="8">
        <v>9.8910409999999995</v>
      </c>
      <c r="N29" s="8">
        <v>11.080726</v>
      </c>
      <c r="O29" s="8">
        <v>17.202161</v>
      </c>
      <c r="P29" s="38">
        <v>18.911940000000001</v>
      </c>
      <c r="Q29" s="38">
        <v>7.582662</v>
      </c>
      <c r="R29" s="38">
        <v>10.795391</v>
      </c>
      <c r="S29" s="38">
        <v>12.305308999999999</v>
      </c>
      <c r="T29" s="38">
        <v>10.412077</v>
      </c>
      <c r="U29" s="38">
        <v>12.817199</v>
      </c>
      <c r="V29" s="38">
        <v>7.6705579999999998</v>
      </c>
      <c r="W29" s="38">
        <v>5.0155409999999998</v>
      </c>
      <c r="X29" s="38">
        <v>4.0228700000000002</v>
      </c>
      <c r="Y29" s="38">
        <v>3.67143</v>
      </c>
      <c r="Z29" s="38">
        <v>2.0115750000000001</v>
      </c>
      <c r="AA29" s="38">
        <v>1.151942</v>
      </c>
      <c r="AB29" s="38">
        <v>1.2102550000000001</v>
      </c>
      <c r="AC29" s="38">
        <f t="shared" si="0"/>
        <v>251.69183299999995</v>
      </c>
    </row>
    <row r="30" spans="1:29" ht="12.75" customHeight="1" x14ac:dyDescent="0.15">
      <c r="A30" s="69">
        <v>22</v>
      </c>
      <c r="B30" s="74">
        <v>540412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38">
        <v>0.10659299999999999</v>
      </c>
      <c r="Q30" s="38">
        <v>4.0920999999999999E-2</v>
      </c>
      <c r="R30" s="38">
        <v>0.15138399999999999</v>
      </c>
      <c r="S30" s="38">
        <v>0.185895</v>
      </c>
      <c r="T30" s="38">
        <v>0.18052699999999999</v>
      </c>
      <c r="U30" s="38">
        <v>0.17339499999999999</v>
      </c>
      <c r="V30" s="38">
        <v>0.210449</v>
      </c>
      <c r="W30" s="38">
        <v>0.17397699999999999</v>
      </c>
      <c r="X30" s="38">
        <v>0.210676</v>
      </c>
      <c r="Y30" s="38">
        <v>0.81573799999999996</v>
      </c>
      <c r="Z30" s="38">
        <v>1.2039960000000001</v>
      </c>
      <c r="AA30" s="38">
        <v>1.0225470000000001</v>
      </c>
      <c r="AB30" s="38">
        <v>0.44328899999999999</v>
      </c>
      <c r="AC30" s="38">
        <f t="shared" si="0"/>
        <v>4.9193870000000004</v>
      </c>
    </row>
    <row r="31" spans="1:29" ht="12.75" customHeight="1" x14ac:dyDescent="0.15">
      <c r="A31" s="69">
        <v>23</v>
      </c>
      <c r="B31" s="74">
        <v>540262</v>
      </c>
      <c r="C31" s="8">
        <v>0.26700000000000002</v>
      </c>
      <c r="D31" s="8">
        <v>0.44624000000000003</v>
      </c>
      <c r="E31" s="8">
        <v>0.53202799999999995</v>
      </c>
      <c r="F31" s="8">
        <v>0.56351300000000004</v>
      </c>
      <c r="G31" s="8">
        <v>1.1464639999999999</v>
      </c>
      <c r="H31" s="8">
        <v>0.50242600000000004</v>
      </c>
      <c r="I31" s="8">
        <v>0.35544700000000001</v>
      </c>
      <c r="J31" s="8">
        <v>0.190661</v>
      </c>
      <c r="K31" s="8">
        <v>0.20358299999999999</v>
      </c>
      <c r="L31" s="8">
        <v>0.209482</v>
      </c>
      <c r="M31" s="8">
        <v>0.13578599999999999</v>
      </c>
      <c r="N31" s="8">
        <v>0.40249600000000002</v>
      </c>
      <c r="O31" s="8">
        <v>0.10043299999999999</v>
      </c>
      <c r="P31" s="38">
        <v>0.20379</v>
      </c>
      <c r="Q31" s="38">
        <v>0.43199599999999999</v>
      </c>
      <c r="R31" s="38">
        <v>0.86115799999999998</v>
      </c>
      <c r="S31" s="38">
        <v>2.4596960000000001</v>
      </c>
      <c r="T31" s="38">
        <v>5.5843540000000003</v>
      </c>
      <c r="U31" s="38">
        <v>4.3305030000000002</v>
      </c>
      <c r="V31" s="38">
        <v>3.6957070000000001</v>
      </c>
      <c r="W31" s="38">
        <v>3.761917</v>
      </c>
      <c r="X31" s="38">
        <v>1.868441</v>
      </c>
      <c r="Y31" s="38">
        <v>2.0240049999999998</v>
      </c>
      <c r="Z31" s="38">
        <v>1.710834</v>
      </c>
      <c r="AA31" s="38">
        <v>0.84759300000000004</v>
      </c>
      <c r="AB31" s="38">
        <v>0.41284900000000002</v>
      </c>
      <c r="AC31" s="38">
        <f t="shared" si="0"/>
        <v>33.248401999999999</v>
      </c>
    </row>
    <row r="32" spans="1:29" ht="12.75" customHeight="1" x14ac:dyDescent="0.15">
      <c r="A32" s="69">
        <v>24</v>
      </c>
      <c r="B32" s="74">
        <v>560500</v>
      </c>
      <c r="C32" s="8">
        <v>1.7270000000000001</v>
      </c>
      <c r="D32" s="8">
        <v>0.72692699999999999</v>
      </c>
      <c r="E32" s="8">
        <v>0.62046800000000002</v>
      </c>
      <c r="F32" s="8">
        <v>1.0764860000000001</v>
      </c>
      <c r="G32" s="8">
        <v>1.360501</v>
      </c>
      <c r="H32" s="8">
        <v>1.33565</v>
      </c>
      <c r="I32" s="8">
        <v>1.7775080000000001</v>
      </c>
      <c r="J32" s="8">
        <v>0.43034800000000001</v>
      </c>
      <c r="K32" s="8">
        <v>0.41251199999999999</v>
      </c>
      <c r="L32" s="8">
        <v>0.37350699999999998</v>
      </c>
      <c r="M32" s="8">
        <v>1.333024</v>
      </c>
      <c r="N32" s="8">
        <v>1.6382509999999999</v>
      </c>
      <c r="O32" s="8">
        <v>1.4690080000000001</v>
      </c>
      <c r="P32" s="38">
        <v>1.243099</v>
      </c>
      <c r="Q32" s="38">
        <v>0.44644899999999998</v>
      </c>
      <c r="R32" s="38">
        <v>0.98692800000000003</v>
      </c>
      <c r="S32" s="38">
        <v>1.114722</v>
      </c>
      <c r="T32" s="38">
        <v>1.1836359999999999</v>
      </c>
      <c r="U32" s="38">
        <v>0.51551499999999995</v>
      </c>
      <c r="V32" s="38">
        <v>0.48468299999999997</v>
      </c>
      <c r="W32" s="38">
        <v>0.25563799999999998</v>
      </c>
      <c r="X32" s="38">
        <v>0.22340699999999999</v>
      </c>
      <c r="Y32" s="38">
        <v>0.18139</v>
      </c>
      <c r="Z32" s="38">
        <v>0.57356399999999996</v>
      </c>
      <c r="AA32" s="38">
        <v>0.727518</v>
      </c>
      <c r="AB32" s="38">
        <v>0.25295600000000001</v>
      </c>
      <c r="AC32" s="38">
        <f t="shared" si="0"/>
        <v>22.470695000000006</v>
      </c>
    </row>
    <row r="33" spans="1:29" ht="12.75" customHeight="1" x14ac:dyDescent="0.15">
      <c r="A33" s="69">
        <v>25</v>
      </c>
      <c r="B33" s="74">
        <v>520299</v>
      </c>
      <c r="C33" s="8">
        <v>1.5113129999999999</v>
      </c>
      <c r="D33" s="8">
        <v>2.6888960000000002</v>
      </c>
      <c r="E33" s="8">
        <v>4.3321589999999999</v>
      </c>
      <c r="F33" s="8">
        <v>3.331124</v>
      </c>
      <c r="G33" s="8">
        <v>5.3433999999999999</v>
      </c>
      <c r="H33" s="8">
        <v>4.5960910000000004</v>
      </c>
      <c r="I33" s="8">
        <v>4.2790609999999996</v>
      </c>
      <c r="J33" s="8">
        <v>4.9598230000000001</v>
      </c>
      <c r="K33" s="8">
        <v>4.6264450000000004</v>
      </c>
      <c r="L33" s="8">
        <v>7.8751480000000003</v>
      </c>
      <c r="M33" s="8">
        <v>5.2944519999999997</v>
      </c>
      <c r="N33" s="8">
        <v>4.2959209999999999</v>
      </c>
      <c r="O33" s="8">
        <v>3.9224269999999999</v>
      </c>
      <c r="P33" s="38">
        <v>4.1824680000000001</v>
      </c>
      <c r="Q33" s="38">
        <v>3.5952899999999999</v>
      </c>
      <c r="R33" s="38">
        <v>4.2386699999999999</v>
      </c>
      <c r="S33" s="38">
        <v>6.4857420000000001</v>
      </c>
      <c r="T33" s="38">
        <v>3.6405379999999998</v>
      </c>
      <c r="U33" s="38">
        <v>2.6228389999999999</v>
      </c>
      <c r="V33" s="38">
        <v>2.2247330000000001</v>
      </c>
      <c r="W33" s="38">
        <v>1.9731479999999999</v>
      </c>
      <c r="X33" s="38">
        <v>1.8020480000000001</v>
      </c>
      <c r="Y33" s="38">
        <v>1.6031169999999999</v>
      </c>
      <c r="Z33" s="38">
        <v>1.526991</v>
      </c>
      <c r="AA33" s="38">
        <v>0.62904199999999999</v>
      </c>
      <c r="AB33" s="38">
        <v>0.16472700000000001</v>
      </c>
      <c r="AC33" s="38">
        <f t="shared" si="0"/>
        <v>91.745612999999992</v>
      </c>
    </row>
    <row r="34" spans="1:29" ht="12.75" customHeight="1" x14ac:dyDescent="0.15">
      <c r="A34" s="3"/>
      <c r="B34" s="32" t="s">
        <v>25</v>
      </c>
      <c r="C34" s="8">
        <f>SUM(C9:C33)</f>
        <v>449.85953100000006</v>
      </c>
      <c r="D34" s="8">
        <f t="shared" ref="D34:Z34" si="1">SUM(D9:D33)</f>
        <v>398.93999699999995</v>
      </c>
      <c r="E34" s="8">
        <f t="shared" si="1"/>
        <v>330.812657</v>
      </c>
      <c r="F34" s="8">
        <f t="shared" si="1"/>
        <v>268.18645699999996</v>
      </c>
      <c r="G34" s="8">
        <f t="shared" si="1"/>
        <v>287.65958599999988</v>
      </c>
      <c r="H34" s="8">
        <f t="shared" si="1"/>
        <v>318.20962699999995</v>
      </c>
      <c r="I34" s="8">
        <f t="shared" si="1"/>
        <v>298.76832600000012</v>
      </c>
      <c r="J34" s="8">
        <f t="shared" si="1"/>
        <v>291.09518200000002</v>
      </c>
      <c r="K34" s="8">
        <f t="shared" si="1"/>
        <v>264.84791799999994</v>
      </c>
      <c r="L34" s="8">
        <f t="shared" si="1"/>
        <v>326.7580420000001</v>
      </c>
      <c r="M34" s="8">
        <f t="shared" si="1"/>
        <v>392.78443400000003</v>
      </c>
      <c r="N34" s="8">
        <f t="shared" si="1"/>
        <v>393.37865000000011</v>
      </c>
      <c r="O34" s="8">
        <f t="shared" si="1"/>
        <v>472.86918000000003</v>
      </c>
      <c r="P34" s="8">
        <f t="shared" si="1"/>
        <v>574.06581199999994</v>
      </c>
      <c r="Q34" s="8">
        <f t="shared" si="1"/>
        <v>433.10670400000015</v>
      </c>
      <c r="R34" s="8">
        <f t="shared" si="1"/>
        <v>547.08289200000002</v>
      </c>
      <c r="S34" s="8">
        <f t="shared" si="1"/>
        <v>665.91504999999995</v>
      </c>
      <c r="T34" s="8">
        <f t="shared" si="1"/>
        <v>694.45382099999983</v>
      </c>
      <c r="U34" s="8">
        <f t="shared" si="1"/>
        <v>657.65824200000009</v>
      </c>
      <c r="V34" s="8">
        <f t="shared" si="1"/>
        <v>591.39689800000008</v>
      </c>
      <c r="W34" s="8">
        <f t="shared" si="1"/>
        <v>555.65505000000019</v>
      </c>
      <c r="X34" s="8">
        <f t="shared" si="1"/>
        <v>511.81251300000008</v>
      </c>
      <c r="Y34" s="8">
        <f t="shared" si="1"/>
        <v>369.13469900000001</v>
      </c>
      <c r="Z34" s="8">
        <f t="shared" si="1"/>
        <v>472.31331699999993</v>
      </c>
      <c r="AA34" s="8">
        <f t="shared" ref="AA34:AB34" si="2">SUM(AA9:AA33)</f>
        <v>317.18145800000008</v>
      </c>
      <c r="AB34" s="8">
        <f t="shared" si="2"/>
        <v>295.74484100000001</v>
      </c>
      <c r="AC34" s="38">
        <f t="shared" si="0"/>
        <v>11179.690884000001</v>
      </c>
    </row>
    <row r="35" spans="1:29" ht="12.75" customHeight="1" x14ac:dyDescent="0.15">
      <c r="A35" s="3"/>
      <c r="B35" s="32" t="s">
        <v>26</v>
      </c>
      <c r="C35" s="8">
        <f>C36-C34</f>
        <v>488.54348999999991</v>
      </c>
      <c r="D35" s="8">
        <f t="shared" ref="D35:Z35" si="3">D36-D34</f>
        <v>470.04770600000006</v>
      </c>
      <c r="E35" s="8">
        <f t="shared" si="3"/>
        <v>527.61991400000011</v>
      </c>
      <c r="F35" s="8">
        <f t="shared" si="3"/>
        <v>427.47005900000005</v>
      </c>
      <c r="G35" s="8">
        <f t="shared" si="3"/>
        <v>392.71102600000017</v>
      </c>
      <c r="H35" s="8">
        <f t="shared" si="3"/>
        <v>459.74618700000008</v>
      </c>
      <c r="I35" s="8">
        <f t="shared" si="3"/>
        <v>459.18615599999987</v>
      </c>
      <c r="J35" s="8">
        <f t="shared" si="3"/>
        <v>466.57265999999993</v>
      </c>
      <c r="K35" s="8">
        <f t="shared" si="3"/>
        <v>449.55565600000011</v>
      </c>
      <c r="L35" s="8">
        <f t="shared" si="3"/>
        <v>541.03922699999998</v>
      </c>
      <c r="M35" s="8">
        <f t="shared" si="3"/>
        <v>486.43641100000002</v>
      </c>
      <c r="N35" s="8">
        <f t="shared" si="3"/>
        <v>358.92185199999994</v>
      </c>
      <c r="O35" s="8">
        <f t="shared" si="3"/>
        <v>254.90464999999995</v>
      </c>
      <c r="P35" s="8">
        <f t="shared" si="3"/>
        <v>180.80688800000007</v>
      </c>
      <c r="Q35" s="8">
        <f t="shared" si="3"/>
        <v>160.89545299999986</v>
      </c>
      <c r="R35" s="8">
        <f t="shared" si="3"/>
        <v>217.34869500000002</v>
      </c>
      <c r="S35" s="8">
        <f t="shared" si="3"/>
        <v>258.762336</v>
      </c>
      <c r="T35" s="8">
        <f t="shared" si="3"/>
        <v>234.24967200000015</v>
      </c>
      <c r="U35" s="8">
        <f t="shared" si="3"/>
        <v>243.04419199999995</v>
      </c>
      <c r="V35" s="8">
        <f t="shared" si="3"/>
        <v>222.04976599999998</v>
      </c>
      <c r="W35" s="8">
        <f t="shared" si="3"/>
        <v>197.53038999999978</v>
      </c>
      <c r="X35" s="8">
        <f t="shared" si="3"/>
        <v>162.06642199999987</v>
      </c>
      <c r="Y35" s="8">
        <f t="shared" si="3"/>
        <v>35.175956999999983</v>
      </c>
      <c r="Z35" s="8">
        <f t="shared" si="3"/>
        <v>44.708302999999944</v>
      </c>
      <c r="AA35" s="8">
        <f t="shared" ref="AA35:AB35" si="4">AA36-AA34</f>
        <v>4.9666999999998325</v>
      </c>
      <c r="AB35" s="8">
        <f t="shared" si="4"/>
        <v>7.7826569999999151</v>
      </c>
      <c r="AC35" s="38">
        <f t="shared" si="0"/>
        <v>7752.1424250000009</v>
      </c>
    </row>
    <row r="36" spans="1:29" ht="12.75" customHeight="1" x14ac:dyDescent="0.15">
      <c r="A36" s="3"/>
      <c r="B36" s="32" t="s">
        <v>7</v>
      </c>
      <c r="C36" s="8">
        <v>938.40302099999997</v>
      </c>
      <c r="D36" s="8">
        <v>868.98770300000001</v>
      </c>
      <c r="E36" s="8">
        <v>858.43257100000005</v>
      </c>
      <c r="F36" s="8">
        <v>695.65651600000001</v>
      </c>
      <c r="G36" s="8">
        <v>680.37061200000005</v>
      </c>
      <c r="H36" s="8">
        <v>777.95581400000003</v>
      </c>
      <c r="I36" s="8">
        <v>757.95448199999998</v>
      </c>
      <c r="J36" s="8">
        <v>757.66784199999995</v>
      </c>
      <c r="K36" s="8">
        <v>714.40357400000005</v>
      </c>
      <c r="L36" s="8">
        <v>867.79726900000003</v>
      </c>
      <c r="M36" s="8">
        <v>879.22084500000005</v>
      </c>
      <c r="N36" s="8">
        <v>752.30050200000005</v>
      </c>
      <c r="O36" s="8">
        <v>727.77382999999998</v>
      </c>
      <c r="P36" s="10">
        <v>754.87270000000001</v>
      </c>
      <c r="Q36" s="10">
        <v>594.00215700000001</v>
      </c>
      <c r="R36" s="10">
        <v>764.43158700000004</v>
      </c>
      <c r="S36" s="10">
        <v>924.67738599999996</v>
      </c>
      <c r="T36" s="10">
        <v>928.70349299999998</v>
      </c>
      <c r="U36" s="10">
        <v>900.70243400000004</v>
      </c>
      <c r="V36" s="10">
        <v>813.44666400000006</v>
      </c>
      <c r="W36" s="10">
        <v>753.18543999999997</v>
      </c>
      <c r="X36" s="10">
        <v>673.87893499999996</v>
      </c>
      <c r="Y36" s="10">
        <v>404.31065599999999</v>
      </c>
      <c r="Z36" s="33">
        <v>517.02161999999987</v>
      </c>
      <c r="AA36" s="33">
        <v>322.14815799999991</v>
      </c>
      <c r="AB36" s="33">
        <v>303.52749799999992</v>
      </c>
      <c r="AC36" s="38">
        <f t="shared" si="0"/>
        <v>18931.833309000005</v>
      </c>
    </row>
    <row r="37" spans="1:29" s="30" customFormat="1" x14ac:dyDescent="0.15">
      <c r="A37" s="34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30" customFormat="1" x14ac:dyDescent="0.15">
      <c r="A39" s="3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9" ht="12.75" customHeight="1" x14ac:dyDescent="0.15">
      <c r="A40" s="3">
        <v>1</v>
      </c>
      <c r="B40" s="74" t="s">
        <v>36</v>
      </c>
      <c r="C40" s="13">
        <f>C9/C$36*100</f>
        <v>0</v>
      </c>
      <c r="D40" s="72">
        <f t="shared" ref="D40:T50" si="5">D9/D$36*100</f>
        <v>0.51233429249113316</v>
      </c>
      <c r="E40" s="72">
        <f t="shared" si="5"/>
        <v>0.30856145135713864</v>
      </c>
      <c r="F40" s="72">
        <f t="shared" si="5"/>
        <v>0.67183874405051924</v>
      </c>
      <c r="G40" s="72">
        <f t="shared" si="5"/>
        <v>0.62508549384552192</v>
      </c>
      <c r="H40" s="72">
        <f t="shared" si="5"/>
        <v>0.75209811337691213</v>
      </c>
      <c r="I40" s="72">
        <f t="shared" si="5"/>
        <v>0.60039951053419593</v>
      </c>
      <c r="J40" s="72">
        <f t="shared" si="5"/>
        <v>0.62384870229189437</v>
      </c>
      <c r="K40" s="72">
        <f t="shared" si="5"/>
        <v>0.73289778922634552</v>
      </c>
      <c r="L40" s="72">
        <f t="shared" si="5"/>
        <v>0.71371254799374106</v>
      </c>
      <c r="M40" s="72">
        <f t="shared" si="5"/>
        <v>3.8118600338689648</v>
      </c>
      <c r="N40" s="72">
        <f t="shared" si="5"/>
        <v>7.0500866155210939</v>
      </c>
      <c r="O40" s="72">
        <f t="shared" si="5"/>
        <v>6.3266328221777357</v>
      </c>
      <c r="P40" s="72">
        <f t="shared" si="5"/>
        <v>7.542374230780899</v>
      </c>
      <c r="Q40" s="72">
        <f t="shared" si="5"/>
        <v>7.7317902736168005</v>
      </c>
      <c r="R40" s="72">
        <f t="shared" si="5"/>
        <v>7.3341156950386459</v>
      </c>
      <c r="S40" s="72">
        <f t="shared" si="5"/>
        <v>6.4493056608610528</v>
      </c>
      <c r="T40" s="72">
        <f t="shared" si="5"/>
        <v>7.8707213390442146</v>
      </c>
      <c r="U40" s="78">
        <f t="shared" ref="U40:AC40" si="6">U9/U$36*100</f>
        <v>10.980326383796584</v>
      </c>
      <c r="V40" s="78">
        <f t="shared" si="6"/>
        <v>16.726389082591403</v>
      </c>
      <c r="W40" s="78">
        <f t="shared" si="6"/>
        <v>17.856012723772249</v>
      </c>
      <c r="X40" s="78">
        <f t="shared" si="6"/>
        <v>21.090233069831751</v>
      </c>
      <c r="Y40" s="78">
        <f t="shared" si="6"/>
        <v>27.401417043037323</v>
      </c>
      <c r="Z40" s="78">
        <f t="shared" si="6"/>
        <v>25.61381069518912</v>
      </c>
      <c r="AA40" s="78">
        <f t="shared" si="6"/>
        <v>20.142342704315578</v>
      </c>
      <c r="AB40" s="78">
        <f t="shared" si="6"/>
        <v>21.515498737448826</v>
      </c>
      <c r="AC40" s="78">
        <f t="shared" si="6"/>
        <v>7.1404616179319413</v>
      </c>
    </row>
    <row r="41" spans="1:29" ht="12.75" customHeight="1" x14ac:dyDescent="0.15">
      <c r="A41" s="3">
        <v>2</v>
      </c>
      <c r="B41" s="74" t="s">
        <v>28</v>
      </c>
      <c r="C41" s="72">
        <f t="shared" ref="C41:R67" si="7">C10/C$36*100</f>
        <v>18.115501676331455</v>
      </c>
      <c r="D41" s="72">
        <f t="shared" si="7"/>
        <v>17.282883691163121</v>
      </c>
      <c r="E41" s="72">
        <f t="shared" si="7"/>
        <v>12.911630539703742</v>
      </c>
      <c r="F41" s="72">
        <f t="shared" si="7"/>
        <v>7.8575796737020722</v>
      </c>
      <c r="G41" s="72">
        <f t="shared" si="7"/>
        <v>8.0285141710382977</v>
      </c>
      <c r="H41" s="72">
        <f t="shared" si="7"/>
        <v>4.1937853555266313</v>
      </c>
      <c r="I41" s="72">
        <f t="shared" si="7"/>
        <v>2.9389107827717811</v>
      </c>
      <c r="J41" s="72">
        <f t="shared" si="7"/>
        <v>2.2601656096155129</v>
      </c>
      <c r="K41" s="72">
        <f t="shared" si="7"/>
        <v>2.7345081563099791</v>
      </c>
      <c r="L41" s="72">
        <f t="shared" si="7"/>
        <v>5.1699226999987253</v>
      </c>
      <c r="M41" s="72">
        <f t="shared" si="7"/>
        <v>6.3845269728562899</v>
      </c>
      <c r="N41" s="72">
        <f t="shared" si="7"/>
        <v>7.1485811663063341</v>
      </c>
      <c r="O41" s="72">
        <f t="shared" si="7"/>
        <v>8.948160859260355</v>
      </c>
      <c r="P41" s="72">
        <f t="shared" si="7"/>
        <v>10.409975218338138</v>
      </c>
      <c r="Q41" s="72">
        <f t="shared" si="7"/>
        <v>7.865561336673732</v>
      </c>
      <c r="R41" s="72">
        <f t="shared" si="7"/>
        <v>6.9069403852355462</v>
      </c>
      <c r="S41" s="72">
        <f t="shared" si="5"/>
        <v>12.907509668458575</v>
      </c>
      <c r="T41" s="78">
        <f t="shared" ref="T41:AC56" si="8">T10/T$36*100</f>
        <v>13.609931582329043</v>
      </c>
      <c r="U41" s="78">
        <f t="shared" si="8"/>
        <v>10.664495550813621</v>
      </c>
      <c r="V41" s="78">
        <f t="shared" si="8"/>
        <v>5.0264164584489581</v>
      </c>
      <c r="W41" s="78">
        <f t="shared" si="8"/>
        <v>4.8622501252812329</v>
      </c>
      <c r="X41" s="78">
        <f t="shared" si="8"/>
        <v>6.6766866662778233</v>
      </c>
      <c r="Y41" s="78">
        <f t="shared" si="8"/>
        <v>9.2055424331927576</v>
      </c>
      <c r="Z41" s="78">
        <f t="shared" si="8"/>
        <v>15.532125716522263</v>
      </c>
      <c r="AA41" s="78">
        <f t="shared" si="8"/>
        <v>17.390269231339207</v>
      </c>
      <c r="AB41" s="78">
        <f t="shared" si="8"/>
        <v>22.161486996476349</v>
      </c>
      <c r="AC41" s="78">
        <f t="shared" si="8"/>
        <v>9.1643905779331156</v>
      </c>
    </row>
    <row r="42" spans="1:29" ht="12.75" customHeight="1" x14ac:dyDescent="0.15">
      <c r="A42" s="3">
        <v>3</v>
      </c>
      <c r="B42" s="74" t="s">
        <v>38</v>
      </c>
      <c r="C42" s="72">
        <f t="shared" si="7"/>
        <v>0</v>
      </c>
      <c r="D42" s="72">
        <f t="shared" si="5"/>
        <v>0.36788115516060416</v>
      </c>
      <c r="E42" s="72">
        <f t="shared" si="5"/>
        <v>0.24689067861568825</v>
      </c>
      <c r="F42" s="72">
        <f t="shared" si="5"/>
        <v>0.32969086715202994</v>
      </c>
      <c r="G42" s="72">
        <f t="shared" si="5"/>
        <v>0.29000370756754551</v>
      </c>
      <c r="H42" s="72">
        <f t="shared" si="5"/>
        <v>2.6619072224068501</v>
      </c>
      <c r="I42" s="72">
        <f t="shared" si="5"/>
        <v>3.3003828849975712</v>
      </c>
      <c r="J42" s="72">
        <f t="shared" si="5"/>
        <v>3.3647722110924696</v>
      </c>
      <c r="K42" s="72">
        <f t="shared" si="5"/>
        <v>4.5331200988644547</v>
      </c>
      <c r="L42" s="72">
        <f t="shared" si="5"/>
        <v>5.4564096582793002</v>
      </c>
      <c r="M42" s="72">
        <f t="shared" si="5"/>
        <v>6.1937627286350336</v>
      </c>
      <c r="N42" s="72">
        <f t="shared" si="5"/>
        <v>8.0955764136921982</v>
      </c>
      <c r="O42" s="72">
        <f t="shared" si="5"/>
        <v>8.7245110201338232</v>
      </c>
      <c r="P42" s="72">
        <f t="shared" si="5"/>
        <v>8.5904630012451104</v>
      </c>
      <c r="Q42" s="72">
        <f t="shared" si="5"/>
        <v>6.6476866345790055</v>
      </c>
      <c r="R42" s="72">
        <f t="shared" si="5"/>
        <v>7.4674775311188171</v>
      </c>
      <c r="S42" s="72">
        <f t="shared" si="5"/>
        <v>6.8577268093804129</v>
      </c>
      <c r="T42" s="78">
        <f t="shared" si="8"/>
        <v>6.539756279348893</v>
      </c>
      <c r="U42" s="78">
        <f t="shared" si="8"/>
        <v>6.9516052845483927</v>
      </c>
      <c r="V42" s="78">
        <f t="shared" si="8"/>
        <v>8.227134483644523</v>
      </c>
      <c r="W42" s="78">
        <f t="shared" si="8"/>
        <v>8.7890408502851578</v>
      </c>
      <c r="X42" s="78">
        <f t="shared" si="8"/>
        <v>8.7628101923085051</v>
      </c>
      <c r="Y42" s="78">
        <f t="shared" si="8"/>
        <v>7.9194103654789645</v>
      </c>
      <c r="Z42" s="78">
        <f t="shared" si="8"/>
        <v>8.0110011647095156</v>
      </c>
      <c r="AA42" s="78">
        <f t="shared" si="8"/>
        <v>14.540538518304992</v>
      </c>
      <c r="AB42" s="78">
        <f t="shared" si="8"/>
        <v>15.444941993361017</v>
      </c>
      <c r="AC42" s="78">
        <f t="shared" si="8"/>
        <v>5.5298393975522391</v>
      </c>
    </row>
    <row r="43" spans="1:29" ht="12.75" customHeight="1" x14ac:dyDescent="0.15">
      <c r="A43" s="3">
        <v>4</v>
      </c>
      <c r="B43" s="74" t="s">
        <v>30</v>
      </c>
      <c r="C43" s="72">
        <f t="shared" si="7"/>
        <v>6.0072977961992304</v>
      </c>
      <c r="D43" s="72">
        <f t="shared" si="5"/>
        <v>4.3090102277316111</v>
      </c>
      <c r="E43" s="72">
        <f t="shared" si="5"/>
        <v>3.1900711745011359</v>
      </c>
      <c r="F43" s="72">
        <f t="shared" si="5"/>
        <v>3.5596803063654479</v>
      </c>
      <c r="G43" s="72">
        <f t="shared" si="5"/>
        <v>4.8512308465198668</v>
      </c>
      <c r="H43" s="72">
        <f t="shared" si="5"/>
        <v>4.7197216524690697</v>
      </c>
      <c r="I43" s="72">
        <f t="shared" si="5"/>
        <v>4.8628234116042872</v>
      </c>
      <c r="J43" s="72">
        <f t="shared" si="5"/>
        <v>5.2927488507556326</v>
      </c>
      <c r="K43" s="72">
        <f t="shared" si="5"/>
        <v>6.2298046398071341</v>
      </c>
      <c r="L43" s="72">
        <f t="shared" si="5"/>
        <v>5.6461425669685994</v>
      </c>
      <c r="M43" s="72">
        <f t="shared" si="5"/>
        <v>6.2999122819932678</v>
      </c>
      <c r="N43" s="72">
        <f t="shared" si="5"/>
        <v>7.4569946252674431</v>
      </c>
      <c r="O43" s="72">
        <f t="shared" si="5"/>
        <v>7.1603063825474464</v>
      </c>
      <c r="P43" s="72">
        <f t="shared" si="5"/>
        <v>5.6635072377104114</v>
      </c>
      <c r="Q43" s="72">
        <f t="shared" si="5"/>
        <v>5.9357580750333874</v>
      </c>
      <c r="R43" s="72">
        <f t="shared" si="5"/>
        <v>6.3192227821951583</v>
      </c>
      <c r="S43" s="72">
        <f t="shared" si="5"/>
        <v>6.7184110848364575</v>
      </c>
      <c r="T43" s="78">
        <f t="shared" si="8"/>
        <v>6.9137872834510814</v>
      </c>
      <c r="U43" s="78">
        <f t="shared" si="8"/>
        <v>7.3882581514151875</v>
      </c>
      <c r="V43" s="78">
        <f t="shared" si="8"/>
        <v>8.1232188813795396</v>
      </c>
      <c r="W43" s="78">
        <f t="shared" si="8"/>
        <v>8.1253868901130115</v>
      </c>
      <c r="X43" s="78">
        <f t="shared" si="8"/>
        <v>7.7491555660513409</v>
      </c>
      <c r="Y43" s="78">
        <f t="shared" si="8"/>
        <v>8.3730264086831294</v>
      </c>
      <c r="Z43" s="78">
        <f t="shared" si="8"/>
        <v>7.7430431245795894</v>
      </c>
      <c r="AA43" s="78">
        <f t="shared" si="8"/>
        <v>13.269417793784191</v>
      </c>
      <c r="AB43" s="78">
        <f t="shared" si="8"/>
        <v>11.558453923011616</v>
      </c>
      <c r="AC43" s="78">
        <f t="shared" si="8"/>
        <v>6.3393777739922079</v>
      </c>
    </row>
    <row r="44" spans="1:29" ht="12.75" customHeight="1" x14ac:dyDescent="0.15">
      <c r="A44" s="3">
        <v>5</v>
      </c>
      <c r="B44" s="74" t="s">
        <v>52</v>
      </c>
      <c r="C44" s="72">
        <f t="shared" si="7"/>
        <v>0.12714558385889937</v>
      </c>
      <c r="D44" s="72">
        <f t="shared" si="5"/>
        <v>1.4564878140743955E-2</v>
      </c>
      <c r="E44" s="72">
        <f t="shared" si="5"/>
        <v>0.37416404135951636</v>
      </c>
      <c r="F44" s="72">
        <f t="shared" si="5"/>
        <v>1.4564591528960824</v>
      </c>
      <c r="G44" s="72">
        <f t="shared" si="5"/>
        <v>2.97400587901936</v>
      </c>
      <c r="H44" s="72">
        <f t="shared" si="5"/>
        <v>1.6253699467820932</v>
      </c>
      <c r="I44" s="72">
        <f t="shared" si="5"/>
        <v>1.5479920336429913</v>
      </c>
      <c r="J44" s="72">
        <f t="shared" si="5"/>
        <v>0.59774121969399896</v>
      </c>
      <c r="K44" s="72">
        <f t="shared" si="5"/>
        <v>0.50206201795961336</v>
      </c>
      <c r="L44" s="72">
        <f t="shared" si="5"/>
        <v>0.57810910211564637</v>
      </c>
      <c r="M44" s="72">
        <f t="shared" si="5"/>
        <v>0.3978597663935049</v>
      </c>
      <c r="N44" s="72">
        <f t="shared" si="5"/>
        <v>0.61530771117310779</v>
      </c>
      <c r="O44" s="72">
        <f t="shared" si="5"/>
        <v>0.70214286215815158</v>
      </c>
      <c r="P44" s="72">
        <f t="shared" si="5"/>
        <v>0.76380997749686808</v>
      </c>
      <c r="Q44" s="72">
        <f t="shared" si="5"/>
        <v>1.3563925492613993</v>
      </c>
      <c r="R44" s="72">
        <f t="shared" si="5"/>
        <v>1.798653696920036</v>
      </c>
      <c r="S44" s="72">
        <f t="shared" si="5"/>
        <v>2.4262108427944185</v>
      </c>
      <c r="T44" s="78">
        <f t="shared" si="8"/>
        <v>5.3694429250951465</v>
      </c>
      <c r="U44" s="78">
        <f t="shared" si="8"/>
        <v>3.3107654508680944</v>
      </c>
      <c r="V44" s="78">
        <f t="shared" si="8"/>
        <v>2.3408387842377332</v>
      </c>
      <c r="W44" s="78">
        <f t="shared" si="8"/>
        <v>2.252901755509241</v>
      </c>
      <c r="X44" s="78">
        <f t="shared" si="8"/>
        <v>1.8623340704365541</v>
      </c>
      <c r="Y44" s="78">
        <f t="shared" si="8"/>
        <v>0.55969561188117689</v>
      </c>
      <c r="Z44" s="78">
        <f t="shared" si="8"/>
        <v>5.37018974177521</v>
      </c>
      <c r="AA44" s="78">
        <f t="shared" si="8"/>
        <v>5.3166288785671112</v>
      </c>
      <c r="AB44" s="78">
        <f t="shared" si="8"/>
        <v>4.2912273470524251</v>
      </c>
      <c r="AC44" s="78">
        <f t="shared" si="8"/>
        <v>1.711818632197317</v>
      </c>
    </row>
    <row r="45" spans="1:29" ht="12.75" customHeight="1" x14ac:dyDescent="0.15">
      <c r="A45" s="3">
        <v>6</v>
      </c>
      <c r="B45" s="74" t="s">
        <v>34</v>
      </c>
      <c r="C45" s="72">
        <f t="shared" si="7"/>
        <v>0.32806341530309291</v>
      </c>
      <c r="D45" s="72">
        <f t="shared" si="5"/>
        <v>0.68551407337924086</v>
      </c>
      <c r="E45" s="72">
        <f t="shared" si="5"/>
        <v>0.84966312397761978</v>
      </c>
      <c r="F45" s="72">
        <f t="shared" si="5"/>
        <v>1.2228997794653016</v>
      </c>
      <c r="G45" s="72">
        <f t="shared" si="5"/>
        <v>1.4068963049215299</v>
      </c>
      <c r="H45" s="72">
        <f t="shared" si="5"/>
        <v>1.3023595707712003</v>
      </c>
      <c r="I45" s="72">
        <f t="shared" si="5"/>
        <v>1.5720506023737715</v>
      </c>
      <c r="J45" s="72">
        <f t="shared" si="5"/>
        <v>1.6230543674044438</v>
      </c>
      <c r="K45" s="72">
        <f t="shared" si="5"/>
        <v>1.8094583328610279</v>
      </c>
      <c r="L45" s="72">
        <f t="shared" si="5"/>
        <v>1.7821451567624145</v>
      </c>
      <c r="M45" s="72">
        <f t="shared" si="5"/>
        <v>2.2524465966227174</v>
      </c>
      <c r="N45" s="72">
        <f t="shared" si="5"/>
        <v>3.1189273352365774</v>
      </c>
      <c r="O45" s="72">
        <f t="shared" si="5"/>
        <v>2.6907575118495264</v>
      </c>
      <c r="P45" s="72">
        <f t="shared" si="5"/>
        <v>2.8015650850799085</v>
      </c>
      <c r="Q45" s="72">
        <f t="shared" si="5"/>
        <v>2.4777428543916886</v>
      </c>
      <c r="R45" s="72">
        <f t="shared" si="5"/>
        <v>2.6894750752888501</v>
      </c>
      <c r="S45" s="72">
        <f t="shared" si="5"/>
        <v>2.2817786310608446</v>
      </c>
      <c r="T45" s="78">
        <f t="shared" si="8"/>
        <v>2.0092827410093528</v>
      </c>
      <c r="U45" s="78">
        <f t="shared" si="8"/>
        <v>1.8826783807714231</v>
      </c>
      <c r="V45" s="78">
        <f t="shared" si="8"/>
        <v>2.3411373901706725</v>
      </c>
      <c r="W45" s="78">
        <f t="shared" si="8"/>
        <v>2.4262694191220695</v>
      </c>
      <c r="X45" s="78">
        <f t="shared" si="8"/>
        <v>2.7059764080620807</v>
      </c>
      <c r="Y45" s="78">
        <f t="shared" si="8"/>
        <v>4.2902918195655966</v>
      </c>
      <c r="Z45" s="78">
        <f t="shared" si="8"/>
        <v>3.4798154088798077</v>
      </c>
      <c r="AA45" s="78">
        <f t="shared" si="8"/>
        <v>5.1987945869304033</v>
      </c>
      <c r="AB45" s="78">
        <f t="shared" si="8"/>
        <v>5.115234402913968</v>
      </c>
      <c r="AC45" s="78">
        <f t="shared" si="8"/>
        <v>2.093312710563545</v>
      </c>
    </row>
    <row r="46" spans="1:29" ht="12.75" customHeight="1" x14ac:dyDescent="0.15">
      <c r="A46" s="3">
        <v>7</v>
      </c>
      <c r="B46" s="74" t="s">
        <v>37</v>
      </c>
      <c r="C46" s="72">
        <f t="shared" si="7"/>
        <v>0</v>
      </c>
      <c r="D46" s="72">
        <f t="shared" si="5"/>
        <v>0</v>
      </c>
      <c r="E46" s="72">
        <f t="shared" si="5"/>
        <v>0</v>
      </c>
      <c r="F46" s="72">
        <f t="shared" si="5"/>
        <v>0</v>
      </c>
      <c r="G46" s="72">
        <f t="shared" si="5"/>
        <v>0</v>
      </c>
      <c r="H46" s="72">
        <f t="shared" si="5"/>
        <v>0</v>
      </c>
      <c r="I46" s="72">
        <f t="shared" si="5"/>
        <v>0</v>
      </c>
      <c r="J46" s="72">
        <f t="shared" si="5"/>
        <v>0</v>
      </c>
      <c r="K46" s="72">
        <f t="shared" si="5"/>
        <v>0</v>
      </c>
      <c r="L46" s="72">
        <f t="shared" si="5"/>
        <v>0</v>
      </c>
      <c r="M46" s="72">
        <f t="shared" si="5"/>
        <v>0</v>
      </c>
      <c r="N46" s="72">
        <f t="shared" si="5"/>
        <v>0</v>
      </c>
      <c r="O46" s="72">
        <f t="shared" si="5"/>
        <v>0.577670400706769</v>
      </c>
      <c r="P46" s="72">
        <f t="shared" si="5"/>
        <v>1.2734488874746697</v>
      </c>
      <c r="Q46" s="72">
        <f t="shared" si="5"/>
        <v>1.4618327387656271</v>
      </c>
      <c r="R46" s="72">
        <f t="shared" si="5"/>
        <v>1.4064693535485733</v>
      </c>
      <c r="S46" s="72">
        <f t="shared" si="5"/>
        <v>1.2625339579787236</v>
      </c>
      <c r="T46" s="78">
        <f t="shared" si="8"/>
        <v>1.2758246404054387</v>
      </c>
      <c r="U46" s="78">
        <f t="shared" si="8"/>
        <v>1.3393766403433522</v>
      </c>
      <c r="V46" s="78">
        <f t="shared" si="8"/>
        <v>1.5665967498515672</v>
      </c>
      <c r="W46" s="78">
        <f t="shared" si="8"/>
        <v>2.0917608285152194</v>
      </c>
      <c r="X46" s="78">
        <f t="shared" si="8"/>
        <v>2.198435094279954</v>
      </c>
      <c r="Y46" s="78">
        <f t="shared" si="8"/>
        <v>2.4638277156860293</v>
      </c>
      <c r="Z46" s="78">
        <f t="shared" si="8"/>
        <v>2.2799468231135096</v>
      </c>
      <c r="AA46" s="78">
        <f t="shared" si="8"/>
        <v>4.116107967936915</v>
      </c>
      <c r="AB46" s="78">
        <f t="shared" si="8"/>
        <v>3.8185627583567419</v>
      </c>
      <c r="AC46" s="78">
        <f t="shared" si="8"/>
        <v>0.83854217079193871</v>
      </c>
    </row>
    <row r="47" spans="1:29" ht="12.75" customHeight="1" x14ac:dyDescent="0.15">
      <c r="A47" s="3">
        <v>8</v>
      </c>
      <c r="B47" s="74" t="s">
        <v>33</v>
      </c>
      <c r="C47" s="72">
        <f t="shared" si="7"/>
        <v>2.1039371739192219</v>
      </c>
      <c r="D47" s="72">
        <f t="shared" si="5"/>
        <v>2.0648729479201844</v>
      </c>
      <c r="E47" s="72">
        <f t="shared" si="5"/>
        <v>1.803189501764606</v>
      </c>
      <c r="F47" s="72">
        <f t="shared" si="5"/>
        <v>2.6352097016798441</v>
      </c>
      <c r="G47" s="72">
        <f t="shared" si="5"/>
        <v>3.8751379814153406</v>
      </c>
      <c r="H47" s="72">
        <f t="shared" si="5"/>
        <v>4.049889008220716</v>
      </c>
      <c r="I47" s="72">
        <f t="shared" si="5"/>
        <v>3.4002779338403601</v>
      </c>
      <c r="J47" s="72">
        <f t="shared" si="5"/>
        <v>2.776238060265992</v>
      </c>
      <c r="K47" s="72">
        <f t="shared" si="5"/>
        <v>2.7144360282833633</v>
      </c>
      <c r="L47" s="72">
        <f t="shared" si="5"/>
        <v>2.9252853064694309</v>
      </c>
      <c r="M47" s="72">
        <f t="shared" si="5"/>
        <v>3.6700319588078005</v>
      </c>
      <c r="N47" s="72">
        <f t="shared" si="5"/>
        <v>4.3574288350002988</v>
      </c>
      <c r="O47" s="72">
        <f t="shared" si="5"/>
        <v>4.7424068546130602</v>
      </c>
      <c r="P47" s="72">
        <f t="shared" si="5"/>
        <v>4.9140653781756845</v>
      </c>
      <c r="Q47" s="72">
        <f t="shared" si="5"/>
        <v>3.6945034191180559</v>
      </c>
      <c r="R47" s="72">
        <f t="shared" si="5"/>
        <v>4.2241093315784184</v>
      </c>
      <c r="S47" s="72">
        <f t="shared" si="5"/>
        <v>3.3840901133490031</v>
      </c>
      <c r="T47" s="78">
        <f t="shared" si="8"/>
        <v>3.0881209359250255</v>
      </c>
      <c r="U47" s="78">
        <f t="shared" si="8"/>
        <v>3.483672277941241</v>
      </c>
      <c r="V47" s="78">
        <f t="shared" si="8"/>
        <v>3.5952181371291476</v>
      </c>
      <c r="W47" s="78">
        <f t="shared" si="8"/>
        <v>2.9352293374125766</v>
      </c>
      <c r="X47" s="78">
        <f t="shared" si="8"/>
        <v>3.2735648577589096</v>
      </c>
      <c r="Y47" s="78">
        <f t="shared" si="8"/>
        <v>3.6565959320152079</v>
      </c>
      <c r="Z47" s="78">
        <f t="shared" si="8"/>
        <v>2.9691524311884683</v>
      </c>
      <c r="AA47" s="78">
        <f t="shared" si="8"/>
        <v>3.7268448388893178</v>
      </c>
      <c r="AB47" s="78">
        <f t="shared" si="8"/>
        <v>3.8053768031257587</v>
      </c>
      <c r="AC47" s="78">
        <f t="shared" si="8"/>
        <v>3.3293190770930838</v>
      </c>
    </row>
    <row r="48" spans="1:29" ht="12.75" customHeight="1" x14ac:dyDescent="0.15">
      <c r="A48" s="3">
        <v>9</v>
      </c>
      <c r="B48" s="74" t="s">
        <v>35</v>
      </c>
      <c r="C48" s="72">
        <f t="shared" si="7"/>
        <v>0</v>
      </c>
      <c r="D48" s="72">
        <f t="shared" si="5"/>
        <v>0</v>
      </c>
      <c r="E48" s="72">
        <f t="shared" si="5"/>
        <v>0</v>
      </c>
      <c r="F48" s="72">
        <f t="shared" si="5"/>
        <v>0</v>
      </c>
      <c r="G48" s="72">
        <f t="shared" si="5"/>
        <v>0</v>
      </c>
      <c r="H48" s="72">
        <f t="shared" si="5"/>
        <v>0</v>
      </c>
      <c r="I48" s="72">
        <f t="shared" si="5"/>
        <v>0</v>
      </c>
      <c r="J48" s="72">
        <f t="shared" si="5"/>
        <v>0</v>
      </c>
      <c r="K48" s="72">
        <f t="shared" si="5"/>
        <v>0</v>
      </c>
      <c r="L48" s="72">
        <f t="shared" si="5"/>
        <v>0</v>
      </c>
      <c r="M48" s="72">
        <f t="shared" si="5"/>
        <v>0</v>
      </c>
      <c r="N48" s="72">
        <f t="shared" si="5"/>
        <v>0</v>
      </c>
      <c r="O48" s="72">
        <f t="shared" si="5"/>
        <v>8.2608742608950365</v>
      </c>
      <c r="P48" s="72">
        <f t="shared" si="5"/>
        <v>16.480264023324725</v>
      </c>
      <c r="Q48" s="72">
        <f t="shared" si="5"/>
        <v>17.306005506643302</v>
      </c>
      <c r="R48" s="72">
        <f t="shared" si="5"/>
        <v>13.286677411984025</v>
      </c>
      <c r="S48" s="72">
        <f t="shared" si="5"/>
        <v>11.45063333472719</v>
      </c>
      <c r="T48" s="78">
        <f t="shared" si="8"/>
        <v>11.164128893827689</v>
      </c>
      <c r="U48" s="78">
        <f t="shared" si="8"/>
        <v>11.313848298093973</v>
      </c>
      <c r="V48" s="78">
        <f t="shared" si="8"/>
        <v>6.456179037203599</v>
      </c>
      <c r="W48" s="78">
        <f t="shared" si="8"/>
        <v>5.7870551772748025</v>
      </c>
      <c r="X48" s="78">
        <f t="shared" si="8"/>
        <v>5.1791832608627253</v>
      </c>
      <c r="Y48" s="78">
        <f t="shared" si="8"/>
        <v>6.7392114443800359</v>
      </c>
      <c r="Z48" s="78">
        <f t="shared" si="8"/>
        <v>4.4386093564133748</v>
      </c>
      <c r="AA48" s="78">
        <f t="shared" si="8"/>
        <v>2.5793681551952261</v>
      </c>
      <c r="AB48" s="78">
        <f t="shared" si="8"/>
        <v>1.1275752683205</v>
      </c>
      <c r="AC48" s="78">
        <f t="shared" si="8"/>
        <v>4.7184671839221073</v>
      </c>
    </row>
    <row r="49" spans="1:29" ht="12.75" customHeight="1" x14ac:dyDescent="0.15">
      <c r="A49" s="3">
        <v>10</v>
      </c>
      <c r="B49" s="74" t="s">
        <v>51</v>
      </c>
      <c r="C49" s="72">
        <f t="shared" si="7"/>
        <v>0.36667699517135294</v>
      </c>
      <c r="D49" s="72">
        <f t="shared" si="5"/>
        <v>0.52301603167795352</v>
      </c>
      <c r="E49" s="72">
        <f t="shared" si="5"/>
        <v>0.65798248934335912</v>
      </c>
      <c r="F49" s="72">
        <f t="shared" si="5"/>
        <v>0.93298184531056716</v>
      </c>
      <c r="G49" s="72">
        <f t="shared" si="5"/>
        <v>0.60436678590697257</v>
      </c>
      <c r="H49" s="72">
        <f t="shared" si="5"/>
        <v>0.81254691927786016</v>
      </c>
      <c r="I49" s="72">
        <f t="shared" si="5"/>
        <v>1.014270141884325</v>
      </c>
      <c r="J49" s="72">
        <f t="shared" si="5"/>
        <v>1.3676240993213489</v>
      </c>
      <c r="K49" s="72">
        <f t="shared" si="5"/>
        <v>1.0563117647560929</v>
      </c>
      <c r="L49" s="72">
        <f t="shared" si="5"/>
        <v>0.89329492923306253</v>
      </c>
      <c r="M49" s="72">
        <f t="shared" si="5"/>
        <v>0.72768156446518284</v>
      </c>
      <c r="N49" s="72">
        <f t="shared" si="5"/>
        <v>0.78857038965527637</v>
      </c>
      <c r="O49" s="72">
        <f t="shared" si="5"/>
        <v>1.1422409898965453</v>
      </c>
      <c r="P49" s="72">
        <f t="shared" si="5"/>
        <v>1.4983245519410093</v>
      </c>
      <c r="Q49" s="72">
        <f t="shared" si="5"/>
        <v>1.7904194243523599</v>
      </c>
      <c r="R49" s="72">
        <f t="shared" si="5"/>
        <v>1.5396217529666258</v>
      </c>
      <c r="S49" s="72">
        <f t="shared" si="5"/>
        <v>1.2624033178205141</v>
      </c>
      <c r="T49" s="78">
        <f t="shared" si="8"/>
        <v>1.1176567201734429</v>
      </c>
      <c r="U49" s="78">
        <f t="shared" si="8"/>
        <v>1.1464940706488642</v>
      </c>
      <c r="V49" s="78">
        <f t="shared" si="8"/>
        <v>1.3013065844966081</v>
      </c>
      <c r="W49" s="78">
        <f t="shared" si="8"/>
        <v>1.4011992849994552</v>
      </c>
      <c r="X49" s="78">
        <f t="shared" si="8"/>
        <v>1.3828181170257237</v>
      </c>
      <c r="Y49" s="78">
        <f t="shared" si="8"/>
        <v>2.1725249803952731</v>
      </c>
      <c r="Z49" s="78">
        <f t="shared" si="8"/>
        <v>1.4250241604983565</v>
      </c>
      <c r="AA49" s="78">
        <f t="shared" si="8"/>
        <v>2.1574507962885825</v>
      </c>
      <c r="AB49" s="78">
        <f t="shared" si="8"/>
        <v>1.7233005360193103</v>
      </c>
      <c r="AC49" s="78">
        <f t="shared" si="8"/>
        <v>1.1062493187093376</v>
      </c>
    </row>
    <row r="50" spans="1:29" ht="12.75" customHeight="1" x14ac:dyDescent="0.15">
      <c r="A50" s="3">
        <v>11</v>
      </c>
      <c r="B50" s="74" t="s">
        <v>50</v>
      </c>
      <c r="C50" s="72">
        <f t="shared" si="7"/>
        <v>1.3015514365016096</v>
      </c>
      <c r="D50" s="72">
        <f t="shared" si="5"/>
        <v>1.5164443587068803</v>
      </c>
      <c r="E50" s="72">
        <f t="shared" si="5"/>
        <v>1.7175167273563294</v>
      </c>
      <c r="F50" s="72">
        <f t="shared" si="5"/>
        <v>1.1453127824939398</v>
      </c>
      <c r="G50" s="72">
        <f t="shared" si="5"/>
        <v>1.5261326425427675</v>
      </c>
      <c r="H50" s="72">
        <f t="shared" si="5"/>
        <v>2.0568827576112185</v>
      </c>
      <c r="I50" s="72">
        <f t="shared" si="5"/>
        <v>2.3130878458213275</v>
      </c>
      <c r="J50" s="72">
        <f t="shared" si="5"/>
        <v>1.4795065038539672</v>
      </c>
      <c r="K50" s="72">
        <f t="shared" si="5"/>
        <v>1.404706438380724</v>
      </c>
      <c r="L50" s="72">
        <f t="shared" si="5"/>
        <v>1.6607885867868524</v>
      </c>
      <c r="M50" s="72">
        <f t="shared" si="5"/>
        <v>2.6530588000333406</v>
      </c>
      <c r="N50" s="72">
        <f t="shared" si="5"/>
        <v>2.885155060018822</v>
      </c>
      <c r="O50" s="72">
        <f t="shared" si="5"/>
        <v>2.4946677458847346</v>
      </c>
      <c r="P50" s="72">
        <f t="shared" si="5"/>
        <v>2.8871018914844848</v>
      </c>
      <c r="Q50" s="72">
        <f t="shared" si="5"/>
        <v>2.1559812281961124</v>
      </c>
      <c r="R50" s="72">
        <f t="shared" si="5"/>
        <v>2.0592517718658847</v>
      </c>
      <c r="S50" s="72">
        <f t="shared" si="5"/>
        <v>1.5923193562343703</v>
      </c>
      <c r="T50" s="78">
        <f t="shared" si="8"/>
        <v>1.4264692767770175</v>
      </c>
      <c r="U50" s="78">
        <f t="shared" si="8"/>
        <v>1.1409001033075925</v>
      </c>
      <c r="V50" s="78">
        <f t="shared" si="8"/>
        <v>1.2538090635036399</v>
      </c>
      <c r="W50" s="78">
        <f t="shared" si="8"/>
        <v>1.249934146363743</v>
      </c>
      <c r="X50" s="78">
        <f t="shared" si="8"/>
        <v>1.3444914997973634</v>
      </c>
      <c r="Y50" s="78">
        <f t="shared" si="8"/>
        <v>1.9076605787011462</v>
      </c>
      <c r="Z50" s="78">
        <f t="shared" si="8"/>
        <v>1.4371282964917409</v>
      </c>
      <c r="AA50" s="78">
        <f t="shared" si="8"/>
        <v>1.704306501109965</v>
      </c>
      <c r="AB50" s="78">
        <f t="shared" si="8"/>
        <v>0.77615142467256815</v>
      </c>
      <c r="AC50" s="78">
        <f t="shared" si="8"/>
        <v>1.7489940440294844</v>
      </c>
    </row>
    <row r="51" spans="1:29" ht="12.75" customHeight="1" x14ac:dyDescent="0.15">
      <c r="A51" s="3">
        <v>12</v>
      </c>
      <c r="B51" s="74" t="s">
        <v>32</v>
      </c>
      <c r="C51" s="72">
        <f t="shared" si="7"/>
        <v>0.41799023577525335</v>
      </c>
      <c r="D51" s="72">
        <f t="shared" ref="D51:S60" si="9">D20/D$36*100</f>
        <v>0.16964348228527235</v>
      </c>
      <c r="E51" s="72">
        <f t="shared" si="9"/>
        <v>0.13788176730307217</v>
      </c>
      <c r="F51" s="72">
        <f t="shared" si="9"/>
        <v>0.3427286232736157</v>
      </c>
      <c r="G51" s="72">
        <f t="shared" si="9"/>
        <v>0.78809444520804783</v>
      </c>
      <c r="H51" s="72">
        <f t="shared" si="9"/>
        <v>0.54298970763910248</v>
      </c>
      <c r="I51" s="72">
        <f t="shared" si="9"/>
        <v>0.42583533400096707</v>
      </c>
      <c r="J51" s="72">
        <f t="shared" si="9"/>
        <v>0.9605824078250903</v>
      </c>
      <c r="K51" s="72">
        <f t="shared" si="9"/>
        <v>1.0978689476713059</v>
      </c>
      <c r="L51" s="72">
        <f t="shared" si="9"/>
        <v>1.1029097857186274</v>
      </c>
      <c r="M51" s="72">
        <f t="shared" si="9"/>
        <v>1.0323780483161771</v>
      </c>
      <c r="N51" s="72">
        <f t="shared" si="9"/>
        <v>1.2734335514241091</v>
      </c>
      <c r="O51" s="72">
        <f t="shared" si="9"/>
        <v>2.3290046029822205</v>
      </c>
      <c r="P51" s="72">
        <f t="shared" si="9"/>
        <v>2.229485713286492</v>
      </c>
      <c r="Q51" s="72">
        <f t="shared" si="9"/>
        <v>3.790656605309263</v>
      </c>
      <c r="R51" s="72">
        <f t="shared" si="9"/>
        <v>5.8652072680507894</v>
      </c>
      <c r="S51" s="72">
        <f t="shared" si="9"/>
        <v>5.4917034599135324</v>
      </c>
      <c r="T51" s="78">
        <f t="shared" si="8"/>
        <v>4.9703716361493218</v>
      </c>
      <c r="U51" s="78">
        <f t="shared" si="8"/>
        <v>3.1644558651209334</v>
      </c>
      <c r="V51" s="78">
        <f t="shared" si="8"/>
        <v>2.5943777181683787</v>
      </c>
      <c r="W51" s="78">
        <f t="shared" si="8"/>
        <v>2.4935391740976831</v>
      </c>
      <c r="X51" s="78">
        <f t="shared" si="8"/>
        <v>1.6951705130833332</v>
      </c>
      <c r="Y51" s="78">
        <f t="shared" si="8"/>
        <v>3.0546229283652617</v>
      </c>
      <c r="Z51" s="78">
        <f t="shared" si="8"/>
        <v>2.9709219896839141</v>
      </c>
      <c r="AA51" s="78">
        <f t="shared" si="8"/>
        <v>1.4124547625071322</v>
      </c>
      <c r="AB51" s="78">
        <f t="shared" si="8"/>
        <v>0.39196514577404129</v>
      </c>
      <c r="AC51" s="78">
        <f t="shared" si="8"/>
        <v>1.9885064951476965</v>
      </c>
    </row>
    <row r="52" spans="1:29" ht="12.75" customHeight="1" x14ac:dyDescent="0.15">
      <c r="A52" s="3">
        <v>13</v>
      </c>
      <c r="B52" s="74" t="s">
        <v>54</v>
      </c>
      <c r="C52" s="72">
        <f t="shared" si="7"/>
        <v>0.11553127768543278</v>
      </c>
      <c r="D52" s="72">
        <f t="shared" si="9"/>
        <v>3.729235740404948E-2</v>
      </c>
      <c r="E52" s="72">
        <f t="shared" si="9"/>
        <v>8.7450898924477077E-2</v>
      </c>
      <c r="F52" s="72">
        <f t="shared" si="9"/>
        <v>0.28616177009977145</v>
      </c>
      <c r="G52" s="72">
        <f t="shared" si="9"/>
        <v>1.1014723252038405</v>
      </c>
      <c r="H52" s="72">
        <f t="shared" si="9"/>
        <v>0.45601137444549</v>
      </c>
      <c r="I52" s="72">
        <f t="shared" si="9"/>
        <v>0.38425434101463629</v>
      </c>
      <c r="J52" s="72">
        <f t="shared" si="9"/>
        <v>0.80756060384571526</v>
      </c>
      <c r="K52" s="72">
        <f t="shared" si="9"/>
        <v>0.93172210249888809</v>
      </c>
      <c r="L52" s="72">
        <f t="shared" si="9"/>
        <v>0.59900153937912426</v>
      </c>
      <c r="M52" s="72">
        <f t="shared" si="9"/>
        <v>0.64788068121838027</v>
      </c>
      <c r="N52" s="72">
        <f t="shared" si="9"/>
        <v>0.79101210010890033</v>
      </c>
      <c r="O52" s="72">
        <f t="shared" si="9"/>
        <v>0.67551714520979689</v>
      </c>
      <c r="P52" s="72">
        <f t="shared" si="9"/>
        <v>0.63018652019075538</v>
      </c>
      <c r="Q52" s="72">
        <f t="shared" si="9"/>
        <v>1.0664952854708236</v>
      </c>
      <c r="R52" s="72">
        <f t="shared" si="9"/>
        <v>1.3395303352371806</v>
      </c>
      <c r="S52" s="72">
        <f t="shared" si="9"/>
        <v>1.1349394025301707</v>
      </c>
      <c r="T52" s="78">
        <f t="shared" si="8"/>
        <v>0.65140629335395428</v>
      </c>
      <c r="U52" s="78">
        <f t="shared" si="8"/>
        <v>1.1700842145165113</v>
      </c>
      <c r="V52" s="78">
        <f t="shared" si="8"/>
        <v>1.6530667092390952</v>
      </c>
      <c r="W52" s="78">
        <f t="shared" si="8"/>
        <v>2.3045776084041134</v>
      </c>
      <c r="X52" s="78">
        <f t="shared" si="8"/>
        <v>2.2609976671848337</v>
      </c>
      <c r="Y52" s="78">
        <f t="shared" si="8"/>
        <v>1.4623191133503046</v>
      </c>
      <c r="Z52" s="78">
        <f t="shared" si="8"/>
        <v>1.3940297119489902</v>
      </c>
      <c r="AA52" s="78">
        <f t="shared" si="8"/>
        <v>0.91184348786498437</v>
      </c>
      <c r="AB52" s="78">
        <f t="shared" si="8"/>
        <v>0.25136503447868841</v>
      </c>
      <c r="AC52" s="78">
        <f t="shared" si="8"/>
        <v>0.86582355403518085</v>
      </c>
    </row>
    <row r="53" spans="1:29" ht="12.75" customHeight="1" x14ac:dyDescent="0.15">
      <c r="A53" s="3">
        <v>14</v>
      </c>
      <c r="B53" s="74">
        <v>540261</v>
      </c>
      <c r="C53" s="72">
        <f t="shared" si="7"/>
        <v>1.9714344035556979E-2</v>
      </c>
      <c r="D53" s="72">
        <f t="shared" si="9"/>
        <v>2.8676355158963628E-2</v>
      </c>
      <c r="E53" s="72">
        <f t="shared" si="9"/>
        <v>1.8699313775222538E-2</v>
      </c>
      <c r="F53" s="72">
        <f t="shared" si="9"/>
        <v>1.1723314326002807E-2</v>
      </c>
      <c r="G53" s="72">
        <f t="shared" si="9"/>
        <v>0.27633953713450515</v>
      </c>
      <c r="H53" s="72">
        <f t="shared" si="9"/>
        <v>0.10267061260114188</v>
      </c>
      <c r="I53" s="72">
        <f t="shared" si="9"/>
        <v>2.7410221185287485E-2</v>
      </c>
      <c r="J53" s="72">
        <f t="shared" si="9"/>
        <v>2.7491070420803211E-2</v>
      </c>
      <c r="K53" s="72">
        <f t="shared" si="9"/>
        <v>3.6719721113825217E-2</v>
      </c>
      <c r="L53" s="72">
        <f t="shared" si="9"/>
        <v>2.7937631133522271E-2</v>
      </c>
      <c r="M53" s="72">
        <f t="shared" si="9"/>
        <v>4.9666588603230845E-2</v>
      </c>
      <c r="N53" s="72">
        <f t="shared" si="9"/>
        <v>6.0125707585929528E-2</v>
      </c>
      <c r="O53" s="72">
        <f t="shared" si="9"/>
        <v>8.3154405263514364E-2</v>
      </c>
      <c r="P53" s="72">
        <f t="shared" si="9"/>
        <v>0.12092807171328358</v>
      </c>
      <c r="Q53" s="72">
        <f t="shared" si="9"/>
        <v>8.6637900878868343E-2</v>
      </c>
      <c r="R53" s="72">
        <f t="shared" si="9"/>
        <v>6.8669977657529732E-2</v>
      </c>
      <c r="S53" s="72">
        <f t="shared" si="9"/>
        <v>0.37750744777054601</v>
      </c>
      <c r="T53" s="78">
        <f t="shared" si="8"/>
        <v>0.82775902728299522</v>
      </c>
      <c r="U53" s="78">
        <f t="shared" si="8"/>
        <v>0.83214352677101788</v>
      </c>
      <c r="V53" s="78">
        <f t="shared" si="8"/>
        <v>0</v>
      </c>
      <c r="W53" s="78">
        <f t="shared" si="8"/>
        <v>0.9273259451218282</v>
      </c>
      <c r="X53" s="78">
        <f t="shared" si="8"/>
        <v>1.1871253996090558</v>
      </c>
      <c r="Y53" s="78">
        <f t="shared" si="8"/>
        <v>0</v>
      </c>
      <c r="Z53" s="78">
        <f t="shared" si="8"/>
        <v>0</v>
      </c>
      <c r="AA53" s="78">
        <f t="shared" si="8"/>
        <v>0.90035902052247685</v>
      </c>
      <c r="AB53" s="78">
        <f t="shared" si="8"/>
        <v>0.6566004771007603</v>
      </c>
      <c r="AC53" s="78">
        <f t="shared" si="8"/>
        <v>0.24442200205725459</v>
      </c>
    </row>
    <row r="54" spans="1:29" ht="12.75" customHeight="1" x14ac:dyDescent="0.15">
      <c r="A54" s="3">
        <v>15</v>
      </c>
      <c r="B54" s="74" t="s">
        <v>29</v>
      </c>
      <c r="C54" s="72">
        <f t="shared" si="7"/>
        <v>14.960553180060575</v>
      </c>
      <c r="D54" s="72">
        <f t="shared" si="9"/>
        <v>13.649172662688416</v>
      </c>
      <c r="E54" s="72">
        <f t="shared" si="9"/>
        <v>11.730974033602925</v>
      </c>
      <c r="F54" s="72">
        <f t="shared" si="9"/>
        <v>12.674632088115164</v>
      </c>
      <c r="G54" s="72">
        <f t="shared" si="9"/>
        <v>10.801669517142518</v>
      </c>
      <c r="H54" s="72">
        <f t="shared" si="9"/>
        <v>11.166621218926966</v>
      </c>
      <c r="I54" s="72">
        <f t="shared" si="9"/>
        <v>11.930967511582049</v>
      </c>
      <c r="J54" s="72">
        <f t="shared" si="9"/>
        <v>11.761517390624586</v>
      </c>
      <c r="K54" s="72">
        <f t="shared" si="9"/>
        <v>8.4705106752447445</v>
      </c>
      <c r="L54" s="72">
        <f t="shared" si="9"/>
        <v>5.1145316522078152</v>
      </c>
      <c r="M54" s="72">
        <f t="shared" si="9"/>
        <v>4.1303962714851243</v>
      </c>
      <c r="N54" s="72">
        <f t="shared" si="9"/>
        <v>0.32339204792927279</v>
      </c>
      <c r="O54" s="72">
        <f t="shared" si="9"/>
        <v>0.62850803525045695</v>
      </c>
      <c r="P54" s="72">
        <f t="shared" si="9"/>
        <v>0.54158813797346228</v>
      </c>
      <c r="Q54" s="72">
        <f t="shared" si="9"/>
        <v>0.77727057816054357</v>
      </c>
      <c r="R54" s="72">
        <f t="shared" si="9"/>
        <v>0.67633625924460916</v>
      </c>
      <c r="S54" s="72">
        <f t="shared" si="9"/>
        <v>0.81291325102223266</v>
      </c>
      <c r="T54" s="78">
        <f t="shared" si="8"/>
        <v>0.62017318158186363</v>
      </c>
      <c r="U54" s="78">
        <f t="shared" si="8"/>
        <v>0.71564556247218936</v>
      </c>
      <c r="V54" s="78">
        <f t="shared" si="8"/>
        <v>3.1105060872190138</v>
      </c>
      <c r="W54" s="78">
        <f t="shared" si="8"/>
        <v>3.7711618535801761</v>
      </c>
      <c r="X54" s="78">
        <f t="shared" si="8"/>
        <v>1.9314077535306844</v>
      </c>
      <c r="Y54" s="78">
        <f t="shared" si="8"/>
        <v>2.5633924919357063</v>
      </c>
      <c r="Z54" s="78">
        <f t="shared" si="8"/>
        <v>2.1135669336226215</v>
      </c>
      <c r="AA54" s="78">
        <f t="shared" si="8"/>
        <v>0.86497840537086079</v>
      </c>
      <c r="AB54" s="78">
        <f t="shared" si="8"/>
        <v>1.2054696935563978</v>
      </c>
      <c r="AC54" s="78">
        <f t="shared" si="8"/>
        <v>5.6204678154130878</v>
      </c>
    </row>
    <row r="55" spans="1:29" ht="12.75" customHeight="1" x14ac:dyDescent="0.15">
      <c r="A55" s="3">
        <v>16</v>
      </c>
      <c r="B55" s="74" t="s">
        <v>56</v>
      </c>
      <c r="C55" s="72">
        <f t="shared" si="7"/>
        <v>0</v>
      </c>
      <c r="D55" s="72">
        <f t="shared" si="9"/>
        <v>0</v>
      </c>
      <c r="E55" s="72">
        <f t="shared" si="9"/>
        <v>0</v>
      </c>
      <c r="F55" s="72">
        <f t="shared" si="9"/>
        <v>0</v>
      </c>
      <c r="G55" s="72">
        <f t="shared" si="9"/>
        <v>0</v>
      </c>
      <c r="H55" s="72">
        <f t="shared" si="9"/>
        <v>0</v>
      </c>
      <c r="I55" s="72">
        <f t="shared" si="9"/>
        <v>0</v>
      </c>
      <c r="J55" s="72">
        <f t="shared" si="9"/>
        <v>0</v>
      </c>
      <c r="K55" s="72">
        <f t="shared" si="9"/>
        <v>0</v>
      </c>
      <c r="L55" s="72">
        <f t="shared" si="9"/>
        <v>0</v>
      </c>
      <c r="M55" s="72">
        <f t="shared" si="9"/>
        <v>0</v>
      </c>
      <c r="N55" s="72">
        <f t="shared" si="9"/>
        <v>0</v>
      </c>
      <c r="O55" s="72">
        <f t="shared" si="9"/>
        <v>0.36535691314978996</v>
      </c>
      <c r="P55" s="72">
        <f t="shared" si="9"/>
        <v>0.66087275377689514</v>
      </c>
      <c r="Q55" s="72">
        <f t="shared" si="9"/>
        <v>0.7166308993723064</v>
      </c>
      <c r="R55" s="72">
        <f t="shared" si="9"/>
        <v>0.58092170385418673</v>
      </c>
      <c r="S55" s="72">
        <f t="shared" si="9"/>
        <v>0.52879740264352049</v>
      </c>
      <c r="T55" s="78">
        <f t="shared" si="8"/>
        <v>0.53166592321624873</v>
      </c>
      <c r="U55" s="78">
        <f t="shared" si="8"/>
        <v>0.51074404002332252</v>
      </c>
      <c r="V55" s="78">
        <f t="shared" si="8"/>
        <v>0.54275740443629128</v>
      </c>
      <c r="W55" s="78">
        <f t="shared" si="8"/>
        <v>0.4706944414645084</v>
      </c>
      <c r="X55" s="78">
        <f t="shared" si="8"/>
        <v>0.39717623759822673</v>
      </c>
      <c r="Y55" s="78">
        <f t="shared" si="8"/>
        <v>0.59524748217370749</v>
      </c>
      <c r="Z55" s="78">
        <f t="shared" si="8"/>
        <v>0.55301884667801726</v>
      </c>
      <c r="AA55" s="78">
        <f t="shared" si="8"/>
        <v>0.74827744320052914</v>
      </c>
      <c r="AB55" s="78">
        <f t="shared" si="8"/>
        <v>1.0440118344730667</v>
      </c>
      <c r="AC55" s="78">
        <f t="shared" si="8"/>
        <v>0.27601583611640279</v>
      </c>
    </row>
    <row r="56" spans="1:29" ht="12.75" customHeight="1" x14ac:dyDescent="0.15">
      <c r="A56" s="3">
        <v>17</v>
      </c>
      <c r="B56" s="74" t="s">
        <v>31</v>
      </c>
      <c r="C56" s="72">
        <f t="shared" si="7"/>
        <v>0.14788272937582542</v>
      </c>
      <c r="D56" s="72">
        <f t="shared" si="9"/>
        <v>0.36828173620311866</v>
      </c>
      <c r="E56" s="72">
        <f t="shared" si="9"/>
        <v>0.48986363542815753</v>
      </c>
      <c r="F56" s="72">
        <f t="shared" si="9"/>
        <v>0.94670355966305653</v>
      </c>
      <c r="G56" s="72">
        <f t="shared" si="9"/>
        <v>0.86842610421274324</v>
      </c>
      <c r="H56" s="72">
        <f t="shared" si="9"/>
        <v>1.5306772937106683</v>
      </c>
      <c r="I56" s="72">
        <f t="shared" si="9"/>
        <v>1.5254299927736295</v>
      </c>
      <c r="J56" s="72">
        <f t="shared" si="9"/>
        <v>2.090848010413513</v>
      </c>
      <c r="K56" s="72">
        <f t="shared" si="9"/>
        <v>1.8085325256225551</v>
      </c>
      <c r="L56" s="72">
        <f t="shared" si="9"/>
        <v>2.204467181838988</v>
      </c>
      <c r="M56" s="72">
        <f t="shared" si="9"/>
        <v>3.3331299145893203</v>
      </c>
      <c r="N56" s="72">
        <f t="shared" si="9"/>
        <v>5.1209148335780315</v>
      </c>
      <c r="O56" s="72">
        <f t="shared" si="9"/>
        <v>5.2967529761272125</v>
      </c>
      <c r="P56" s="72">
        <f t="shared" si="9"/>
        <v>4.8829438394049758</v>
      </c>
      <c r="Q56" s="72">
        <f t="shared" si="9"/>
        <v>4.8219836683185644</v>
      </c>
      <c r="R56" s="72">
        <f t="shared" si="9"/>
        <v>3.9739681766970203</v>
      </c>
      <c r="S56" s="72">
        <f t="shared" si="9"/>
        <v>2.9251735155984449</v>
      </c>
      <c r="T56" s="78">
        <f t="shared" si="8"/>
        <v>2.4081774396858009</v>
      </c>
      <c r="U56" s="78">
        <f t="shared" si="8"/>
        <v>2.4297219785241522</v>
      </c>
      <c r="V56" s="78">
        <f t="shared" si="8"/>
        <v>4.7340058917495291</v>
      </c>
      <c r="W56" s="78">
        <f t="shared" si="8"/>
        <v>2.8355637092506729</v>
      </c>
      <c r="X56" s="78">
        <f t="shared" si="8"/>
        <v>2.5280494930443256</v>
      </c>
      <c r="Y56" s="78">
        <f t="shared" si="8"/>
        <v>3.14964886802291</v>
      </c>
      <c r="Z56" s="78">
        <f t="shared" si="8"/>
        <v>2.6825110330976107</v>
      </c>
      <c r="AA56" s="78">
        <f t="shared" si="8"/>
        <v>0.71691889046902468</v>
      </c>
      <c r="AB56" s="78">
        <f t="shared" si="8"/>
        <v>1.2734467306813833</v>
      </c>
      <c r="AC56" s="78">
        <f t="shared" si="8"/>
        <v>2.5136878042010231</v>
      </c>
    </row>
    <row r="57" spans="1:29" ht="12.75" customHeight="1" x14ac:dyDescent="0.15">
      <c r="A57" s="3">
        <v>18</v>
      </c>
      <c r="B57" s="74">
        <v>701911</v>
      </c>
      <c r="C57" s="72">
        <f t="shared" si="7"/>
        <v>0</v>
      </c>
      <c r="D57" s="72">
        <f t="shared" si="9"/>
        <v>2.8243782869732965E-2</v>
      </c>
      <c r="E57" s="72">
        <f t="shared" si="9"/>
        <v>0.22555085459356364</v>
      </c>
      <c r="F57" s="72">
        <f t="shared" si="9"/>
        <v>0.3427891416458751</v>
      </c>
      <c r="G57" s="72">
        <f t="shared" si="9"/>
        <v>0.44499129542061994</v>
      </c>
      <c r="H57" s="72">
        <f t="shared" si="9"/>
        <v>0.31048382909829375</v>
      </c>
      <c r="I57" s="72">
        <f t="shared" si="9"/>
        <v>0.17658144806642886</v>
      </c>
      <c r="J57" s="72">
        <f t="shared" si="9"/>
        <v>0.22731570544866814</v>
      </c>
      <c r="K57" s="72">
        <f t="shared" si="9"/>
        <v>0.14090033093815399</v>
      </c>
      <c r="L57" s="72">
        <f t="shared" si="9"/>
        <v>0.21182021028001183</v>
      </c>
      <c r="M57" s="72">
        <f t="shared" si="9"/>
        <v>0.48617148061361082</v>
      </c>
      <c r="N57" s="72">
        <f t="shared" si="9"/>
        <v>0.50087099370299237</v>
      </c>
      <c r="O57" s="72">
        <f t="shared" si="9"/>
        <v>0.18292633578209319</v>
      </c>
      <c r="P57" s="72">
        <f t="shared" si="9"/>
        <v>8.50383117577308E-2</v>
      </c>
      <c r="Q57" s="72">
        <f t="shared" si="9"/>
        <v>1.1817633854147771E-2</v>
      </c>
      <c r="R57" s="72">
        <f t="shared" si="9"/>
        <v>2.0930584596578164E-2</v>
      </c>
      <c r="S57" s="72">
        <f t="shared" si="9"/>
        <v>1.3851858165805735E-2</v>
      </c>
      <c r="T57" s="78">
        <f t="shared" ref="T57:AC67" si="10">T26/T$36*100</f>
        <v>2.1243486375042631E-2</v>
      </c>
      <c r="U57" s="78">
        <f t="shared" si="10"/>
        <v>0.26050157204304836</v>
      </c>
      <c r="V57" s="78">
        <f t="shared" si="10"/>
        <v>0.13705496000411405</v>
      </c>
      <c r="W57" s="78">
        <f t="shared" si="10"/>
        <v>0.50970887063350556</v>
      </c>
      <c r="X57" s="78">
        <f t="shared" si="10"/>
        <v>1.0332985108074346</v>
      </c>
      <c r="Y57" s="78">
        <f t="shared" si="10"/>
        <v>1.8520362718315295</v>
      </c>
      <c r="Z57" s="78">
        <f t="shared" si="10"/>
        <v>1.5410187295455851</v>
      </c>
      <c r="AA57" s="78">
        <f t="shared" si="10"/>
        <v>0.63723505754144349</v>
      </c>
      <c r="AB57" s="78">
        <f t="shared" si="10"/>
        <v>0.35338379786598451</v>
      </c>
      <c r="AC57" s="78">
        <f t="shared" si="10"/>
        <v>0.3133896914874848</v>
      </c>
    </row>
    <row r="58" spans="1:29" ht="12.75" customHeight="1" x14ac:dyDescent="0.15">
      <c r="A58" s="3">
        <v>19</v>
      </c>
      <c r="B58" s="74">
        <v>540231</v>
      </c>
      <c r="C58" s="72">
        <f t="shared" si="7"/>
        <v>1.4163424139275018</v>
      </c>
      <c r="D58" s="72">
        <f t="shared" si="9"/>
        <v>1.9238338980269782</v>
      </c>
      <c r="E58" s="72">
        <f t="shared" si="9"/>
        <v>1.6274892719558749</v>
      </c>
      <c r="F58" s="72">
        <f t="shared" si="9"/>
        <v>1.8513097633372846</v>
      </c>
      <c r="G58" s="72">
        <f t="shared" si="9"/>
        <v>1.5224027636278916</v>
      </c>
      <c r="H58" s="72">
        <f t="shared" si="9"/>
        <v>1.3716428115800416</v>
      </c>
      <c r="I58" s="72">
        <f t="shared" si="9"/>
        <v>1.3388833024936186</v>
      </c>
      <c r="J58" s="72">
        <f t="shared" si="9"/>
        <v>1.218382447858992</v>
      </c>
      <c r="K58" s="72">
        <f t="shared" si="9"/>
        <v>0.83184578245125063</v>
      </c>
      <c r="L58" s="72">
        <f t="shared" si="9"/>
        <v>1.0270083023273491</v>
      </c>
      <c r="M58" s="72">
        <f t="shared" si="9"/>
        <v>0.69878143073370824</v>
      </c>
      <c r="N58" s="72">
        <f t="shared" si="9"/>
        <v>0.33625326492205371</v>
      </c>
      <c r="O58" s="72">
        <f t="shared" si="9"/>
        <v>0.24830722478712927</v>
      </c>
      <c r="P58" s="72">
        <f t="shared" si="9"/>
        <v>0.18889065666303734</v>
      </c>
      <c r="Q58" s="72">
        <f t="shared" si="9"/>
        <v>0.38195770390106515</v>
      </c>
      <c r="R58" s="72">
        <f t="shared" si="9"/>
        <v>1.0333962037076312</v>
      </c>
      <c r="S58" s="72">
        <f t="shared" si="9"/>
        <v>1.0197010484692444</v>
      </c>
      <c r="T58" s="78">
        <f t="shared" si="10"/>
        <v>1.2140767300850457</v>
      </c>
      <c r="U58" s="78">
        <f t="shared" si="10"/>
        <v>1.0986880490654918</v>
      </c>
      <c r="V58" s="78">
        <f t="shared" si="10"/>
        <v>0.47332839021883305</v>
      </c>
      <c r="W58" s="78">
        <f t="shared" si="10"/>
        <v>0.43247238024144491</v>
      </c>
      <c r="X58" s="78">
        <f t="shared" si="10"/>
        <v>0.49805964034177741</v>
      </c>
      <c r="Y58" s="78">
        <f t="shared" si="10"/>
        <v>0.42099508750024139</v>
      </c>
      <c r="Z58" s="78">
        <f t="shared" si="10"/>
        <v>0.43868358928587942</v>
      </c>
      <c r="AA58" s="78">
        <f t="shared" si="10"/>
        <v>0.39851322073988099</v>
      </c>
      <c r="AB58" s="78">
        <f t="shared" si="10"/>
        <v>0.10347497411914885</v>
      </c>
      <c r="AC58" s="78">
        <f t="shared" si="10"/>
        <v>0.95515704712039617</v>
      </c>
    </row>
    <row r="59" spans="1:29" ht="12.75" customHeight="1" x14ac:dyDescent="0.15">
      <c r="A59" s="3">
        <v>20</v>
      </c>
      <c r="B59" s="74" t="s">
        <v>55</v>
      </c>
      <c r="C59" s="72">
        <f t="shared" si="7"/>
        <v>6.9991249527317969E-4</v>
      </c>
      <c r="D59" s="72">
        <f t="shared" si="9"/>
        <v>1.4530930594768151E-2</v>
      </c>
      <c r="E59" s="72">
        <f t="shared" si="9"/>
        <v>1.3326614560621092E-4</v>
      </c>
      <c r="F59" s="72">
        <f t="shared" si="9"/>
        <v>5.0312185963913253E-6</v>
      </c>
      <c r="G59" s="72">
        <f t="shared" si="9"/>
        <v>0.11821307178976152</v>
      </c>
      <c r="H59" s="72">
        <f t="shared" si="9"/>
        <v>1.3215881692735827</v>
      </c>
      <c r="I59" s="72">
        <f t="shared" si="9"/>
        <v>0.22077486705857358</v>
      </c>
      <c r="J59" s="72">
        <f t="shared" si="9"/>
        <v>2.5959264614004825E-2</v>
      </c>
      <c r="K59" s="72">
        <f t="shared" si="9"/>
        <v>1.9997100406443373E-3</v>
      </c>
      <c r="L59" s="72">
        <f t="shared" si="9"/>
        <v>1.0749054339326343E-3</v>
      </c>
      <c r="M59" s="72">
        <f t="shared" si="9"/>
        <v>1.0392724480957908E-2</v>
      </c>
      <c r="N59" s="72">
        <f t="shared" si="9"/>
        <v>5.2247074002351256E-2</v>
      </c>
      <c r="O59" s="72">
        <f t="shared" si="9"/>
        <v>0.27656380554381849</v>
      </c>
      <c r="P59" s="72">
        <f t="shared" si="9"/>
        <v>0.61802407213825594</v>
      </c>
      <c r="Q59" s="72">
        <f t="shared" si="9"/>
        <v>0.79961931855409063</v>
      </c>
      <c r="R59" s="72">
        <f t="shared" si="9"/>
        <v>0.74804339554325616</v>
      </c>
      <c r="S59" s="72">
        <f t="shared" si="9"/>
        <v>0.6795872912155333</v>
      </c>
      <c r="T59" s="78">
        <f t="shared" si="10"/>
        <v>0.88536449598558797</v>
      </c>
      <c r="U59" s="78">
        <f t="shared" si="10"/>
        <v>0.96024532337391244</v>
      </c>
      <c r="V59" s="78">
        <f t="shared" si="10"/>
        <v>0.74301441845977001</v>
      </c>
      <c r="W59" s="78">
        <f t="shared" si="10"/>
        <v>0.76752705150540357</v>
      </c>
      <c r="X59" s="78">
        <f t="shared" si="10"/>
        <v>0.98717435053820157</v>
      </c>
      <c r="Y59" s="78">
        <f t="shared" si="10"/>
        <v>1.4604950209375636</v>
      </c>
      <c r="Z59" s="78">
        <f t="shared" si="10"/>
        <v>0</v>
      </c>
      <c r="AA59" s="78">
        <f t="shared" si="10"/>
        <v>0.36640439210582121</v>
      </c>
      <c r="AB59" s="78">
        <f t="shared" si="10"/>
        <v>0</v>
      </c>
      <c r="AC59" s="78">
        <f t="shared" si="10"/>
        <v>0.419725933051738</v>
      </c>
    </row>
    <row r="60" spans="1:29" ht="12.75" customHeight="1" x14ac:dyDescent="0.15">
      <c r="A60" s="3">
        <v>21</v>
      </c>
      <c r="B60" s="74" t="s">
        <v>53</v>
      </c>
      <c r="C60" s="72">
        <f t="shared" si="7"/>
        <v>2.1364124530029618</v>
      </c>
      <c r="D60" s="72">
        <f t="shared" si="9"/>
        <v>1.9679601841270242</v>
      </c>
      <c r="E60" s="72">
        <f t="shared" si="9"/>
        <v>1.520197094199027</v>
      </c>
      <c r="F60" s="72">
        <f t="shared" si="9"/>
        <v>1.5692619488092308</v>
      </c>
      <c r="G60" s="72">
        <f t="shared" si="9"/>
        <v>1.0230175844220619</v>
      </c>
      <c r="H60" s="72">
        <f t="shared" si="9"/>
        <v>1.0989971211912557</v>
      </c>
      <c r="I60" s="72">
        <f t="shared" si="9"/>
        <v>0.99141810998618785</v>
      </c>
      <c r="J60" s="72">
        <f t="shared" si="9"/>
        <v>1.1779572136044281</v>
      </c>
      <c r="K60" s="72">
        <f t="shared" si="9"/>
        <v>1.3013518322628099</v>
      </c>
      <c r="L60" s="72">
        <f t="shared" si="9"/>
        <v>1.5645010055914337</v>
      </c>
      <c r="M60" s="72">
        <f t="shared" si="9"/>
        <v>1.1249779911667128</v>
      </c>
      <c r="N60" s="72">
        <f t="shared" si="9"/>
        <v>1.4729122166663129</v>
      </c>
      <c r="O60" s="72">
        <f t="shared" si="9"/>
        <v>2.3636685314722019</v>
      </c>
      <c r="P60" s="72">
        <f t="shared" si="9"/>
        <v>2.5053151345915676</v>
      </c>
      <c r="Q60" s="72">
        <f t="shared" si="9"/>
        <v>1.2765377887339895</v>
      </c>
      <c r="R60" s="72">
        <f t="shared" si="9"/>
        <v>1.4122115286164909</v>
      </c>
      <c r="S60" s="72">
        <f t="shared" si="9"/>
        <v>1.3307678100824669</v>
      </c>
      <c r="T60" s="78">
        <f t="shared" si="10"/>
        <v>1.1211411476838282</v>
      </c>
      <c r="U60" s="78">
        <f t="shared" si="10"/>
        <v>1.4230225783979618</v>
      </c>
      <c r="V60" s="78">
        <f t="shared" si="10"/>
        <v>0.94296999907544021</v>
      </c>
      <c r="W60" s="78">
        <f t="shared" si="10"/>
        <v>0.66591050936937912</v>
      </c>
      <c r="X60" s="78">
        <f t="shared" si="10"/>
        <v>0.59697221430433955</v>
      </c>
      <c r="Y60" s="78">
        <f t="shared" si="10"/>
        <v>0.9080715399200362</v>
      </c>
      <c r="Z60" s="78">
        <f t="shared" si="10"/>
        <v>0.3890698033091925</v>
      </c>
      <c r="AA60" s="78">
        <f t="shared" si="10"/>
        <v>0.3575814330746539</v>
      </c>
      <c r="AB60" s="78">
        <f t="shared" si="10"/>
        <v>0.3987299364883245</v>
      </c>
      <c r="AC60" s="78">
        <f t="shared" si="10"/>
        <v>1.32946360181794</v>
      </c>
    </row>
    <row r="61" spans="1:29" ht="12.75" customHeight="1" x14ac:dyDescent="0.15">
      <c r="A61" s="3">
        <v>22</v>
      </c>
      <c r="B61" s="74">
        <v>540412</v>
      </c>
      <c r="C61" s="72">
        <f t="shared" si="7"/>
        <v>0</v>
      </c>
      <c r="D61" s="72">
        <f t="shared" ref="D61:S67" si="11">D30/D$36*100</f>
        <v>0</v>
      </c>
      <c r="E61" s="72">
        <f t="shared" si="11"/>
        <v>0</v>
      </c>
      <c r="F61" s="72">
        <f t="shared" si="11"/>
        <v>0</v>
      </c>
      <c r="G61" s="72">
        <f t="shared" si="11"/>
        <v>0</v>
      </c>
      <c r="H61" s="72">
        <f t="shared" si="11"/>
        <v>0</v>
      </c>
      <c r="I61" s="72">
        <f t="shared" si="11"/>
        <v>0</v>
      </c>
      <c r="J61" s="72">
        <f t="shared" si="11"/>
        <v>0</v>
      </c>
      <c r="K61" s="72">
        <f t="shared" si="11"/>
        <v>0</v>
      </c>
      <c r="L61" s="72">
        <f t="shared" si="11"/>
        <v>0</v>
      </c>
      <c r="M61" s="72">
        <f t="shared" si="11"/>
        <v>0</v>
      </c>
      <c r="N61" s="72">
        <f t="shared" si="11"/>
        <v>0</v>
      </c>
      <c r="O61" s="72">
        <f t="shared" si="11"/>
        <v>0</v>
      </c>
      <c r="P61" s="72">
        <f t="shared" si="11"/>
        <v>1.4120659019726107E-2</v>
      </c>
      <c r="Q61" s="72">
        <f t="shared" si="11"/>
        <v>6.8890322228240654E-3</v>
      </c>
      <c r="R61" s="72">
        <f t="shared" si="11"/>
        <v>1.9803472616052427E-2</v>
      </c>
      <c r="S61" s="72">
        <f t="shared" si="11"/>
        <v>2.0103768386090931E-2</v>
      </c>
      <c r="T61" s="78">
        <f t="shared" si="10"/>
        <v>1.9438604609620005E-2</v>
      </c>
      <c r="U61" s="78">
        <f t="shared" si="10"/>
        <v>1.9251085980744667E-2</v>
      </c>
      <c r="V61" s="78">
        <f t="shared" si="10"/>
        <v>2.587127212067588E-2</v>
      </c>
      <c r="W61" s="78">
        <f t="shared" si="10"/>
        <v>2.3098826764362305E-2</v>
      </c>
      <c r="X61" s="78">
        <f t="shared" si="10"/>
        <v>3.126318231033591E-2</v>
      </c>
      <c r="Y61" s="78">
        <f t="shared" si="10"/>
        <v>0.20176020292673166</v>
      </c>
      <c r="Z61" s="78">
        <f t="shared" si="10"/>
        <v>0.23287149964831264</v>
      </c>
      <c r="AA61" s="78">
        <f t="shared" si="10"/>
        <v>0.31741513170471097</v>
      </c>
      <c r="AB61" s="78">
        <f t="shared" si="10"/>
        <v>0.14604574640548718</v>
      </c>
      <c r="AC61" s="78">
        <f t="shared" si="10"/>
        <v>2.5984736500196063E-2</v>
      </c>
    </row>
    <row r="62" spans="1:29" ht="12.75" customHeight="1" x14ac:dyDescent="0.15">
      <c r="A62" s="3">
        <v>23</v>
      </c>
      <c r="B62" s="74">
        <v>540262</v>
      </c>
      <c r="C62" s="72">
        <f t="shared" si="7"/>
        <v>2.8452593824290346E-2</v>
      </c>
      <c r="D62" s="72">
        <f t="shared" si="11"/>
        <v>5.135170480082156E-2</v>
      </c>
      <c r="E62" s="72">
        <f t="shared" si="11"/>
        <v>6.1976679121137385E-2</v>
      </c>
      <c r="F62" s="72">
        <f t="shared" si="11"/>
        <v>8.1004488140236156E-2</v>
      </c>
      <c r="G62" s="72">
        <f t="shared" si="11"/>
        <v>0.16850580841960291</v>
      </c>
      <c r="H62" s="72">
        <f t="shared" si="11"/>
        <v>6.4582845318256088E-2</v>
      </c>
      <c r="I62" s="72">
        <f t="shared" si="11"/>
        <v>4.6895560147898169E-2</v>
      </c>
      <c r="J62" s="72">
        <f t="shared" si="11"/>
        <v>2.5164193256073289E-2</v>
      </c>
      <c r="K62" s="72">
        <f t="shared" si="11"/>
        <v>2.8496917905956608E-2</v>
      </c>
      <c r="L62" s="72">
        <f t="shared" si="11"/>
        <v>2.4139509017053612E-2</v>
      </c>
      <c r="M62" s="72">
        <f t="shared" si="11"/>
        <v>1.5443901355637215E-2</v>
      </c>
      <c r="N62" s="72">
        <f t="shared" si="11"/>
        <v>5.3502024647060518E-2</v>
      </c>
      <c r="O62" s="72">
        <f t="shared" si="11"/>
        <v>1.3800029055730131E-2</v>
      </c>
      <c r="P62" s="72">
        <f t="shared" si="11"/>
        <v>2.6996604858011156E-2</v>
      </c>
      <c r="Q62" s="72">
        <f t="shared" si="11"/>
        <v>7.2726335234503198E-2</v>
      </c>
      <c r="R62" s="72">
        <f t="shared" si="11"/>
        <v>0.11265337731262534</v>
      </c>
      <c r="S62" s="72">
        <f t="shared" si="11"/>
        <v>0.2660058564468884</v>
      </c>
      <c r="T62" s="78">
        <f t="shared" si="10"/>
        <v>0.60130644948484113</v>
      </c>
      <c r="U62" s="78">
        <f t="shared" si="10"/>
        <v>0.48079175058607648</v>
      </c>
      <c r="V62" s="78">
        <f t="shared" si="10"/>
        <v>0.45432689856110836</v>
      </c>
      <c r="W62" s="78">
        <f t="shared" si="10"/>
        <v>0.49946756804008319</v>
      </c>
      <c r="X62" s="78">
        <f t="shared" si="10"/>
        <v>0.27726656866043753</v>
      </c>
      <c r="Y62" s="78">
        <f t="shared" si="10"/>
        <v>0.50060639509832749</v>
      </c>
      <c r="Z62" s="78">
        <f t="shared" si="10"/>
        <v>0.33090182959853792</v>
      </c>
      <c r="AA62" s="78">
        <f t="shared" si="10"/>
        <v>0.26310657967505752</v>
      </c>
      <c r="AB62" s="78">
        <f t="shared" si="10"/>
        <v>0.13601700100331607</v>
      </c>
      <c r="AC62" s="78">
        <f t="shared" si="10"/>
        <v>0.17562167095668457</v>
      </c>
    </row>
    <row r="63" spans="1:29" ht="12.75" customHeight="1" x14ac:dyDescent="0.15">
      <c r="A63" s="3">
        <v>24</v>
      </c>
      <c r="B63" s="74">
        <v>560500</v>
      </c>
      <c r="C63" s="72">
        <f t="shared" si="7"/>
        <v>0.18403606567246975</v>
      </c>
      <c r="D63" s="72">
        <f t="shared" si="11"/>
        <v>8.3652161876449471E-2</v>
      </c>
      <c r="E63" s="72">
        <f t="shared" si="11"/>
        <v>7.2279177300694483E-2</v>
      </c>
      <c r="F63" s="72">
        <f t="shared" si="11"/>
        <v>0.15474389662728322</v>
      </c>
      <c r="G63" s="72">
        <f t="shared" si="11"/>
        <v>0.19996469218455892</v>
      </c>
      <c r="H63" s="72">
        <f t="shared" si="11"/>
        <v>0.17168712874996267</v>
      </c>
      <c r="I63" s="72">
        <f t="shared" si="11"/>
        <v>0.23451381873351071</v>
      </c>
      <c r="J63" s="72">
        <f t="shared" si="11"/>
        <v>5.6799031995870296E-2</v>
      </c>
      <c r="K63" s="72">
        <f t="shared" si="11"/>
        <v>5.7742152336992647E-2</v>
      </c>
      <c r="L63" s="72">
        <f t="shared" si="11"/>
        <v>4.3040813026573373E-2</v>
      </c>
      <c r="M63" s="72">
        <f t="shared" si="11"/>
        <v>0.15161423976475444</v>
      </c>
      <c r="N63" s="72">
        <f t="shared" si="11"/>
        <v>0.21776550668844297</v>
      </c>
      <c r="O63" s="72">
        <f t="shared" si="11"/>
        <v>0.20184952239901238</v>
      </c>
      <c r="P63" s="72">
        <f t="shared" si="11"/>
        <v>0.16467664018052314</v>
      </c>
      <c r="Q63" s="72">
        <f t="shared" si="11"/>
        <v>7.5159491382116306E-2</v>
      </c>
      <c r="R63" s="72">
        <f t="shared" si="11"/>
        <v>0.12910612496707308</v>
      </c>
      <c r="S63" s="72">
        <f t="shared" si="11"/>
        <v>0.12055253182108208</v>
      </c>
      <c r="T63" s="78">
        <f t="shared" si="10"/>
        <v>0.12745036590489059</v>
      </c>
      <c r="U63" s="78">
        <f t="shared" si="10"/>
        <v>5.723477372106224E-2</v>
      </c>
      <c r="V63" s="78">
        <f t="shared" si="10"/>
        <v>5.9583869656142562E-2</v>
      </c>
      <c r="W63" s="78">
        <f t="shared" si="10"/>
        <v>3.3940911019203976E-2</v>
      </c>
      <c r="X63" s="78">
        <f t="shared" si="10"/>
        <v>3.3152394057250061E-2</v>
      </c>
      <c r="Y63" s="78">
        <f t="shared" si="10"/>
        <v>4.4864016643677083E-2</v>
      </c>
      <c r="Z63" s="78">
        <f t="shared" si="10"/>
        <v>0.11093617323004792</v>
      </c>
      <c r="AA63" s="78">
        <f t="shared" si="10"/>
        <v>0.2258333570853446</v>
      </c>
      <c r="AB63" s="78">
        <f t="shared" si="10"/>
        <v>8.3338742508265284E-2</v>
      </c>
      <c r="AC63" s="78">
        <f t="shared" si="10"/>
        <v>0.11869265185911848</v>
      </c>
    </row>
    <row r="64" spans="1:29" ht="12.75" customHeight="1" x14ac:dyDescent="0.15">
      <c r="A64" s="3">
        <v>25</v>
      </c>
      <c r="B64" s="74" t="s">
        <v>57</v>
      </c>
      <c r="C64" s="72">
        <f t="shared" si="7"/>
        <v>0.16105159149951201</v>
      </c>
      <c r="D64" s="72">
        <f t="shared" si="11"/>
        <v>0.30942854435306089</v>
      </c>
      <c r="E64" s="72">
        <f t="shared" si="11"/>
        <v>0.50465920636648343</v>
      </c>
      <c r="F64" s="72">
        <f t="shared" si="11"/>
        <v>0.47884608616244173</v>
      </c>
      <c r="G64" s="72">
        <f t="shared" si="11"/>
        <v>0.78536607927445279</v>
      </c>
      <c r="H64" s="72">
        <f t="shared" si="11"/>
        <v>0.59079075151689786</v>
      </c>
      <c r="I64" s="72">
        <f t="shared" si="11"/>
        <v>0.56455382237584018</v>
      </c>
      <c r="J64" s="72">
        <f t="shared" si="11"/>
        <v>0.65461706635293626</v>
      </c>
      <c r="K64" s="72">
        <f t="shared" si="11"/>
        <v>0.64759544442032702</v>
      </c>
      <c r="L64" s="72">
        <f t="shared" si="11"/>
        <v>0.90748706884902641</v>
      </c>
      <c r="M64" s="72">
        <f t="shared" si="11"/>
        <v>0.6021754409155301</v>
      </c>
      <c r="N64" s="72">
        <f t="shared" si="11"/>
        <v>0.57103790155386591</v>
      </c>
      <c r="O64" s="72">
        <f t="shared" si="11"/>
        <v>0.53896235867673337</v>
      </c>
      <c r="P64" s="72">
        <f t="shared" si="11"/>
        <v>0.55406269162999278</v>
      </c>
      <c r="Q64" s="72">
        <f t="shared" si="11"/>
        <v>0.60526547885919546</v>
      </c>
      <c r="R64" s="72">
        <f t="shared" si="11"/>
        <v>0.55448650632486218</v>
      </c>
      <c r="S64" s="72">
        <f t="shared" si="11"/>
        <v>0.70140592796977952</v>
      </c>
      <c r="T64" s="78">
        <f t="shared" si="10"/>
        <v>0.39200218664408532</v>
      </c>
      <c r="U64" s="78">
        <f t="shared" si="10"/>
        <v>0.29119927969463</v>
      </c>
      <c r="V64" s="78">
        <f t="shared" si="10"/>
        <v>0.27349463688992393</v>
      </c>
      <c r="W64" s="78">
        <f t="shared" si="10"/>
        <v>0.26197373119692807</v>
      </c>
      <c r="X64" s="78">
        <f t="shared" si="10"/>
        <v>0.26741420549078304</v>
      </c>
      <c r="Y64" s="78">
        <f t="shared" si="10"/>
        <v>0.39650624494052417</v>
      </c>
      <c r="Z64" s="78">
        <f t="shared" si="10"/>
        <v>0.29534374210502073</v>
      </c>
      <c r="AA64" s="78">
        <f t="shared" si="10"/>
        <v>0.19526481352719707</v>
      </c>
      <c r="AB64" s="78">
        <f t="shared" si="10"/>
        <v>5.4270865435724062E-2</v>
      </c>
      <c r="AC64" s="78">
        <f t="shared" si="10"/>
        <v>0.48461029369186892</v>
      </c>
    </row>
    <row r="65" spans="1:29" ht="12.75" customHeight="1" x14ac:dyDescent="0.15">
      <c r="A65" s="3"/>
      <c r="B65" s="32" t="s">
        <v>25</v>
      </c>
      <c r="C65" s="72">
        <f t="shared" si="7"/>
        <v>47.938840874639524</v>
      </c>
      <c r="D65" s="72">
        <f t="shared" si="11"/>
        <v>45.908589456760119</v>
      </c>
      <c r="E65" s="72">
        <f t="shared" si="11"/>
        <v>38.536824926695374</v>
      </c>
      <c r="F65" s="72">
        <f t="shared" si="11"/>
        <v>38.551562564534358</v>
      </c>
      <c r="G65" s="72">
        <f t="shared" si="11"/>
        <v>42.279837036817788</v>
      </c>
      <c r="H65" s="72">
        <f t="shared" si="11"/>
        <v>40.903303410494203</v>
      </c>
      <c r="I65" s="72">
        <f t="shared" si="11"/>
        <v>39.417713476889254</v>
      </c>
      <c r="J65" s="72">
        <f t="shared" si="11"/>
        <v>38.419894030555945</v>
      </c>
      <c r="K65" s="72">
        <f t="shared" si="11"/>
        <v>37.072591408956178</v>
      </c>
      <c r="L65" s="72">
        <f t="shared" si="11"/>
        <v>37.653730159411239</v>
      </c>
      <c r="M65" s="72">
        <f t="shared" si="11"/>
        <v>44.674149416919249</v>
      </c>
      <c r="N65" s="72">
        <f t="shared" si="11"/>
        <v>52.29009537468049</v>
      </c>
      <c r="O65" s="72">
        <f t="shared" si="11"/>
        <v>64.9747435958229</v>
      </c>
      <c r="P65" s="72">
        <f t="shared" si="11"/>
        <v>76.048029290236613</v>
      </c>
      <c r="Q65" s="72">
        <f t="shared" si="11"/>
        <v>72.913321760883804</v>
      </c>
      <c r="R65" s="72">
        <f t="shared" si="11"/>
        <v>71.567279702166459</v>
      </c>
      <c r="S65" s="72">
        <f t="shared" si="11"/>
        <v>72.015933349536894</v>
      </c>
      <c r="T65" s="78">
        <f t="shared" si="10"/>
        <v>74.776699585429455</v>
      </c>
      <c r="U65" s="78">
        <f t="shared" si="10"/>
        <v>73.01615019283939</v>
      </c>
      <c r="V65" s="78">
        <f t="shared" si="10"/>
        <v>72.702602908455717</v>
      </c>
      <c r="W65" s="78">
        <f t="shared" si="10"/>
        <v>73.774003119338076</v>
      </c>
      <c r="X65" s="78">
        <f t="shared" si="10"/>
        <v>75.95021693325377</v>
      </c>
      <c r="Y65" s="78">
        <f t="shared" si="10"/>
        <v>91.299769996663159</v>
      </c>
      <c r="Z65" s="78">
        <f t="shared" si="10"/>
        <v>91.352720801114671</v>
      </c>
      <c r="AA65" s="78">
        <f t="shared" si="10"/>
        <v>98.458255968050622</v>
      </c>
      <c r="AB65" s="78">
        <f t="shared" si="10"/>
        <v>97.435930170649669</v>
      </c>
      <c r="AC65" s="78">
        <f t="shared" si="10"/>
        <v>59.0523416381724</v>
      </c>
    </row>
    <row r="66" spans="1:29" ht="12.75" customHeight="1" x14ac:dyDescent="0.15">
      <c r="A66" s="3"/>
      <c r="B66" s="32" t="s">
        <v>26</v>
      </c>
      <c r="C66" s="72">
        <f t="shared" si="7"/>
        <v>52.061159125360476</v>
      </c>
      <c r="D66" s="72">
        <f t="shared" si="11"/>
        <v>54.091410543239881</v>
      </c>
      <c r="E66" s="72">
        <f t="shared" si="11"/>
        <v>61.463175073304633</v>
      </c>
      <c r="F66" s="72">
        <f t="shared" si="11"/>
        <v>61.448437435465642</v>
      </c>
      <c r="G66" s="72">
        <f t="shared" si="11"/>
        <v>57.720162963182212</v>
      </c>
      <c r="H66" s="72">
        <f t="shared" si="11"/>
        <v>59.09669658950579</v>
      </c>
      <c r="I66" s="72">
        <f t="shared" si="11"/>
        <v>60.582286523110753</v>
      </c>
      <c r="J66" s="72">
        <f t="shared" si="11"/>
        <v>61.580105969444055</v>
      </c>
      <c r="K66" s="72">
        <f t="shared" si="11"/>
        <v>62.927408591043822</v>
      </c>
      <c r="L66" s="72">
        <f t="shared" si="11"/>
        <v>62.346269840588761</v>
      </c>
      <c r="M66" s="72">
        <f t="shared" si="11"/>
        <v>55.325850583080751</v>
      </c>
      <c r="N66" s="72">
        <f t="shared" si="11"/>
        <v>47.709904625319517</v>
      </c>
      <c r="O66" s="72">
        <f t="shared" si="11"/>
        <v>35.0252564041771</v>
      </c>
      <c r="P66" s="72">
        <f t="shared" si="11"/>
        <v>23.95197070976339</v>
      </c>
      <c r="Q66" s="72">
        <f t="shared" si="11"/>
        <v>27.086678239116203</v>
      </c>
      <c r="R66" s="72">
        <f t="shared" si="11"/>
        <v>28.432720297833537</v>
      </c>
      <c r="S66" s="72">
        <f t="shared" si="11"/>
        <v>27.984066650463106</v>
      </c>
      <c r="T66" s="78">
        <f t="shared" si="10"/>
        <v>25.223300414570549</v>
      </c>
      <c r="U66" s="78">
        <f t="shared" si="10"/>
        <v>26.983849807160613</v>
      </c>
      <c r="V66" s="78">
        <f t="shared" si="10"/>
        <v>27.29739709154428</v>
      </c>
      <c r="W66" s="78">
        <f t="shared" si="10"/>
        <v>26.225996880661924</v>
      </c>
      <c r="X66" s="78">
        <f t="shared" si="10"/>
        <v>24.04978306674624</v>
      </c>
      <c r="Y66" s="78">
        <f t="shared" si="10"/>
        <v>8.700230003336836</v>
      </c>
      <c r="Z66" s="78">
        <f t="shared" si="10"/>
        <v>8.6472791988853306</v>
      </c>
      <c r="AA66" s="78">
        <f t="shared" si="10"/>
        <v>1.541744031949372</v>
      </c>
      <c r="AB66" s="78">
        <f t="shared" si="10"/>
        <v>2.564069829350327</v>
      </c>
      <c r="AC66" s="78">
        <f t="shared" si="10"/>
        <v>40.947658361827585</v>
      </c>
    </row>
    <row r="67" spans="1:29" ht="12.75" customHeight="1" x14ac:dyDescent="0.15">
      <c r="A67" s="3"/>
      <c r="B67" s="32" t="s">
        <v>7</v>
      </c>
      <c r="C67" s="72">
        <f t="shared" si="7"/>
        <v>100</v>
      </c>
      <c r="D67" s="72">
        <f t="shared" si="11"/>
        <v>100</v>
      </c>
      <c r="E67" s="72">
        <f t="shared" si="11"/>
        <v>100</v>
      </c>
      <c r="F67" s="72">
        <f t="shared" si="11"/>
        <v>100</v>
      </c>
      <c r="G67" s="72">
        <f t="shared" si="11"/>
        <v>100</v>
      </c>
      <c r="H67" s="72">
        <f t="shared" si="11"/>
        <v>100</v>
      </c>
      <c r="I67" s="72">
        <f t="shared" si="11"/>
        <v>100</v>
      </c>
      <c r="J67" s="72">
        <f t="shared" si="11"/>
        <v>100</v>
      </c>
      <c r="K67" s="72">
        <f t="shared" si="11"/>
        <v>100</v>
      </c>
      <c r="L67" s="72">
        <f t="shared" si="11"/>
        <v>100</v>
      </c>
      <c r="M67" s="72">
        <f t="shared" si="11"/>
        <v>100</v>
      </c>
      <c r="N67" s="72">
        <f t="shared" si="11"/>
        <v>100</v>
      </c>
      <c r="O67" s="72">
        <f t="shared" si="11"/>
        <v>100</v>
      </c>
      <c r="P67" s="72">
        <f t="shared" si="11"/>
        <v>100</v>
      </c>
      <c r="Q67" s="72">
        <f t="shared" si="11"/>
        <v>100</v>
      </c>
      <c r="R67" s="72">
        <f t="shared" si="11"/>
        <v>100</v>
      </c>
      <c r="S67" s="72">
        <f t="shared" si="11"/>
        <v>100</v>
      </c>
      <c r="T67" s="78">
        <f t="shared" si="10"/>
        <v>100</v>
      </c>
      <c r="U67" s="78">
        <f t="shared" si="10"/>
        <v>100</v>
      </c>
      <c r="V67" s="78">
        <f t="shared" si="10"/>
        <v>100</v>
      </c>
      <c r="W67" s="78">
        <f t="shared" si="10"/>
        <v>100</v>
      </c>
      <c r="X67" s="78">
        <f t="shared" si="10"/>
        <v>100</v>
      </c>
      <c r="Y67" s="78">
        <f t="shared" si="10"/>
        <v>100</v>
      </c>
      <c r="Z67" s="78">
        <f t="shared" si="10"/>
        <v>100</v>
      </c>
      <c r="AA67" s="78">
        <f t="shared" si="10"/>
        <v>100</v>
      </c>
      <c r="AB67" s="78">
        <f t="shared" si="10"/>
        <v>100</v>
      </c>
      <c r="AC67" s="78">
        <f t="shared" si="10"/>
        <v>100</v>
      </c>
    </row>
    <row r="68" spans="1:29" ht="12.75" customHeight="1" x14ac:dyDescent="0.15">
      <c r="A68" s="3"/>
      <c r="B68" s="3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59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30" customFormat="1" x14ac:dyDescent="0.15">
      <c r="A70" s="3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9" ht="12.75" customHeight="1" x14ac:dyDescent="0.15">
      <c r="A71" s="3">
        <v>1</v>
      </c>
      <c r="B71" s="74" t="s">
        <v>36</v>
      </c>
      <c r="C71" s="13" t="s">
        <v>10</v>
      </c>
      <c r="D71" s="13" t="str">
        <f>IF(C9=0,"--",((D9/C9)*100-100))</f>
        <v>--</v>
      </c>
      <c r="E71" s="72">
        <f t="shared" ref="E71:R82" si="12">IF(D9=0,"--",((E9/D9)*100-100))</f>
        <v>-40.504954715975892</v>
      </c>
      <c r="F71" s="72">
        <f t="shared" si="12"/>
        <v>76.446093162468031</v>
      </c>
      <c r="G71" s="72">
        <f t="shared" si="12"/>
        <v>-9.0034212795457051</v>
      </c>
      <c r="H71" s="72">
        <f t="shared" si="12"/>
        <v>37.576565438437513</v>
      </c>
      <c r="I71" s="72">
        <f t="shared" si="12"/>
        <v>-22.222491882144411</v>
      </c>
      <c r="J71" s="72">
        <f t="shared" si="12"/>
        <v>3.8663035034846018</v>
      </c>
      <c r="K71" s="72">
        <f t="shared" si="12"/>
        <v>10.771720064374705</v>
      </c>
      <c r="L71" s="72">
        <f t="shared" si="12"/>
        <v>18.291783871495127</v>
      </c>
      <c r="M71" s="72">
        <f t="shared" si="12"/>
        <v>441.11965652164236</v>
      </c>
      <c r="N71" s="72">
        <f t="shared" si="12"/>
        <v>58.252610468944511</v>
      </c>
      <c r="O71" s="72">
        <f t="shared" si="12"/>
        <v>-13.187300605792061</v>
      </c>
      <c r="P71" s="72">
        <f t="shared" si="12"/>
        <v>23.65529889966416</v>
      </c>
      <c r="Q71" s="72">
        <f t="shared" si="12"/>
        <v>-19.334785905495167</v>
      </c>
      <c r="R71" s="72">
        <f t="shared" si="12"/>
        <v>22.07262782083248</v>
      </c>
      <c r="S71" s="78">
        <f t="shared" ref="S71:AB71" si="13">IF(R9=0,"--",((S9/R9)*100-100))</f>
        <v>6.3694261608238776</v>
      </c>
      <c r="T71" s="78">
        <f t="shared" si="13"/>
        <v>22.571194486564835</v>
      </c>
      <c r="U71" s="78">
        <f t="shared" si="13"/>
        <v>35.302234890430725</v>
      </c>
      <c r="V71" s="78">
        <f t="shared" si="13"/>
        <v>37.57346999572809</v>
      </c>
      <c r="W71" s="78">
        <f t="shared" si="13"/>
        <v>-1.1549045028241665</v>
      </c>
      <c r="X71" s="78">
        <f t="shared" si="13"/>
        <v>5.6761195021554585</v>
      </c>
      <c r="Y71" s="78">
        <f t="shared" si="13"/>
        <v>-22.0484149752413</v>
      </c>
      <c r="Z71" s="78">
        <f t="shared" si="13"/>
        <v>19.534890824451566</v>
      </c>
      <c r="AA71" s="78">
        <f t="shared" si="13"/>
        <v>-51.001505796251983</v>
      </c>
      <c r="AB71" s="78">
        <f t="shared" si="13"/>
        <v>0.64305850682895027</v>
      </c>
      <c r="AC71" s="13">
        <f>(POWER(AB9/D9,1/25)-1)*100</f>
        <v>11.341045775564229</v>
      </c>
    </row>
    <row r="72" spans="1:29" ht="12.75" customHeight="1" x14ac:dyDescent="0.15">
      <c r="A72" s="3">
        <v>2</v>
      </c>
      <c r="B72" s="74" t="s">
        <v>28</v>
      </c>
      <c r="C72" s="13" t="s">
        <v>10</v>
      </c>
      <c r="D72" s="72">
        <f t="shared" ref="D72:R98" si="14">IF(C10=0,"--",((D10/C10)*100-100))</f>
        <v>-11.653352219221802</v>
      </c>
      <c r="E72" s="72">
        <f t="shared" si="14"/>
        <v>-26.199816821971069</v>
      </c>
      <c r="F72" s="72">
        <f t="shared" si="14"/>
        <v>-50.683031492135136</v>
      </c>
      <c r="G72" s="72">
        <f t="shared" si="14"/>
        <v>-6.9726983751806415E-2</v>
      </c>
      <c r="H72" s="72">
        <f t="shared" si="14"/>
        <v>-40.271665473258103</v>
      </c>
      <c r="I72" s="72">
        <f t="shared" si="14"/>
        <v>-31.723948383544467</v>
      </c>
      <c r="J72" s="72">
        <f t="shared" si="14"/>
        <v>-23.124210403074997</v>
      </c>
      <c r="K72" s="72">
        <f t="shared" si="14"/>
        <v>14.078479618848917</v>
      </c>
      <c r="L72" s="72">
        <f t="shared" si="14"/>
        <v>129.65689406075859</v>
      </c>
      <c r="M72" s="72">
        <f t="shared" si="14"/>
        <v>25.119319421917325</v>
      </c>
      <c r="N72" s="72">
        <f t="shared" si="14"/>
        <v>-4.195810275153292</v>
      </c>
      <c r="O72" s="72">
        <f t="shared" si="14"/>
        <v>21.092992905830641</v>
      </c>
      <c r="P72" s="72">
        <f t="shared" si="14"/>
        <v>20.668300892536578</v>
      </c>
      <c r="Q72" s="72">
        <f t="shared" si="14"/>
        <v>-40.544186032483928</v>
      </c>
      <c r="R72" s="78">
        <f t="shared" si="14"/>
        <v>13.007323121868851</v>
      </c>
      <c r="S72" s="78">
        <f t="shared" ref="S72:S98" si="15">IF(R10=0,"--",((S10/R10)*100-100))</f>
        <v>126.05200523935812</v>
      </c>
      <c r="T72" s="78">
        <f t="shared" ref="T72:T98" si="16">IF(S10=0,"--",((T10/S10)*100-100))</f>
        <v>5.9010644431929364</v>
      </c>
      <c r="U72" s="78">
        <f t="shared" ref="U72:U98" si="17">IF(T10=0,"--",((U10/T10)*100-100))</f>
        <v>-24.004367704619568</v>
      </c>
      <c r="V72" s="78">
        <f t="shared" ref="V72:V98" si="18">IF(U10=0,"--",((V10/U10)*100-100))</f>
        <v>-57.433700401823437</v>
      </c>
      <c r="W72" s="78">
        <f t="shared" ref="W72:W98" si="19">IF(V10=0,"--",((W10/V10)*100-100))</f>
        <v>-10.432250744774336</v>
      </c>
      <c r="X72" s="78">
        <f t="shared" ref="X72:X98" si="20">IF(W10=0,"--",((X10/W10)*100-100))</f>
        <v>22.858063075067918</v>
      </c>
      <c r="Y72" s="78">
        <f t="shared" ref="Y72:Y98" si="21">IF(X10=0,"--",((Y10/X10)*100-100))</f>
        <v>-17.277872441103597</v>
      </c>
      <c r="Z72" s="78">
        <f t="shared" ref="Z72:Z98" si="22">IF(Y10=0,"--",((Z10/Y10)*100-100))</f>
        <v>115.76203480433063</v>
      </c>
      <c r="AA72" s="78">
        <f t="shared" ref="AA72:AA98" si="23">IF(Z10=0,"--",((AA10/Z10)*100-100))</f>
        <v>-30.237448366496452</v>
      </c>
      <c r="AB72" s="78">
        <f t="shared" ref="AB72:AB98" si="24">IF(AA10=0,"--",((AB10/AA10)*100-100))</f>
        <v>20.070130122162482</v>
      </c>
      <c r="AC72" s="72">
        <f>(POWER(AB10/C10,1/26)-1)*100</f>
        <v>-3.5030164839922717</v>
      </c>
    </row>
    <row r="73" spans="1:29" ht="12.75" customHeight="1" x14ac:dyDescent="0.15">
      <c r="A73" s="3">
        <v>3</v>
      </c>
      <c r="B73" s="74" t="s">
        <v>38</v>
      </c>
      <c r="C73" s="13" t="s">
        <v>10</v>
      </c>
      <c r="D73" s="72" t="str">
        <f t="shared" si="14"/>
        <v>--</v>
      </c>
      <c r="E73" s="72">
        <f t="shared" si="12"/>
        <v>-33.703636276049934</v>
      </c>
      <c r="F73" s="72">
        <f t="shared" si="12"/>
        <v>8.2158545619258234</v>
      </c>
      <c r="G73" s="72">
        <f t="shared" si="12"/>
        <v>-13.970515139201112</v>
      </c>
      <c r="H73" s="72">
        <f t="shared" si="12"/>
        <v>949.53940499721261</v>
      </c>
      <c r="I73" s="72">
        <f t="shared" si="12"/>
        <v>20.797961722121116</v>
      </c>
      <c r="J73" s="72">
        <f t="shared" si="12"/>
        <v>1.9124099554674387</v>
      </c>
      <c r="K73" s="72">
        <f t="shared" si="12"/>
        <v>27.030006554143341</v>
      </c>
      <c r="L73" s="72">
        <f t="shared" si="12"/>
        <v>46.212466772963552</v>
      </c>
      <c r="M73" s="72">
        <f t="shared" si="12"/>
        <v>15.007799060682999</v>
      </c>
      <c r="N73" s="72">
        <f t="shared" si="12"/>
        <v>11.837277853716571</v>
      </c>
      <c r="O73" s="72">
        <f t="shared" si="12"/>
        <v>4.2553623986918865</v>
      </c>
      <c r="P73" s="72">
        <f t="shared" si="12"/>
        <v>2.1298656889641876</v>
      </c>
      <c r="Q73" s="72">
        <f t="shared" si="12"/>
        <v>-39.106873927669191</v>
      </c>
      <c r="R73" s="78">
        <f t="shared" si="14"/>
        <v>44.561946617809866</v>
      </c>
      <c r="S73" s="78">
        <f t="shared" si="15"/>
        <v>11.085626336752853</v>
      </c>
      <c r="T73" s="78">
        <f t="shared" si="16"/>
        <v>-4.2214570970797496</v>
      </c>
      <c r="U73" s="78">
        <f t="shared" si="17"/>
        <v>3.0926725956531413</v>
      </c>
      <c r="V73" s="78">
        <f t="shared" si="18"/>
        <v>6.8836405594353351</v>
      </c>
      <c r="W73" s="78">
        <f t="shared" si="19"/>
        <v>-1.0841880885492259</v>
      </c>
      <c r="X73" s="78">
        <f t="shared" si="20"/>
        <v>-10.796501683077693</v>
      </c>
      <c r="Y73" s="78">
        <f t="shared" si="21"/>
        <v>-45.777098918943125</v>
      </c>
      <c r="Z73" s="78">
        <f t="shared" si="22"/>
        <v>29.356263870661877</v>
      </c>
      <c r="AA73" s="78">
        <f t="shared" si="23"/>
        <v>13.094281198441053</v>
      </c>
      <c r="AB73" s="78">
        <f t="shared" si="24"/>
        <v>8.0203531538543871E-2</v>
      </c>
      <c r="AC73" s="78">
        <f>(POWER(AB11/D11,1/25)-1)*100</f>
        <v>11.339822868622406</v>
      </c>
    </row>
    <row r="74" spans="1:29" ht="12.75" customHeight="1" x14ac:dyDescent="0.15">
      <c r="A74" s="3">
        <v>4</v>
      </c>
      <c r="B74" s="74" t="s">
        <v>30</v>
      </c>
      <c r="C74" s="13" t="s">
        <v>10</v>
      </c>
      <c r="D74" s="72">
        <f t="shared" si="14"/>
        <v>-33.576371341968155</v>
      </c>
      <c r="E74" s="72">
        <f t="shared" si="12"/>
        <v>-26.866660600843872</v>
      </c>
      <c r="F74" s="72">
        <f t="shared" si="12"/>
        <v>-9.5727563766655663</v>
      </c>
      <c r="G74" s="72">
        <f t="shared" si="12"/>
        <v>33.288178869665501</v>
      </c>
      <c r="H74" s="72">
        <f t="shared" si="12"/>
        <v>11.243291404329511</v>
      </c>
      <c r="I74" s="72">
        <f t="shared" si="12"/>
        <v>0.38303146558864398</v>
      </c>
      <c r="J74" s="72">
        <f t="shared" si="12"/>
        <v>8.7999051928716199</v>
      </c>
      <c r="K74" s="72">
        <f t="shared" si="12"/>
        <v>10.983369282152751</v>
      </c>
      <c r="L74" s="72">
        <f t="shared" si="12"/>
        <v>10.091064908696353</v>
      </c>
      <c r="M74" s="72">
        <f t="shared" si="12"/>
        <v>13.047863616174112</v>
      </c>
      <c r="N74" s="72">
        <f t="shared" si="12"/>
        <v>1.2797692412487578</v>
      </c>
      <c r="O74" s="72">
        <f t="shared" si="12"/>
        <v>-7.1091667075467626</v>
      </c>
      <c r="P74" s="72">
        <f t="shared" si="12"/>
        <v>-17.95896346779007</v>
      </c>
      <c r="Q74" s="72">
        <f t="shared" si="12"/>
        <v>-17.528283293495306</v>
      </c>
      <c r="R74" s="78">
        <f t="shared" si="14"/>
        <v>37.005523571018898</v>
      </c>
      <c r="S74" s="78">
        <f t="shared" si="15"/>
        <v>28.604012720123421</v>
      </c>
      <c r="T74" s="78">
        <f t="shared" si="16"/>
        <v>3.3561401146758669</v>
      </c>
      <c r="U74" s="78">
        <f t="shared" si="17"/>
        <v>3.640692341073887</v>
      </c>
      <c r="V74" s="78">
        <f t="shared" si="18"/>
        <v>-0.7035230445317211</v>
      </c>
      <c r="W74" s="78">
        <f t="shared" si="19"/>
        <v>-7.3834227530886807</v>
      </c>
      <c r="X74" s="78">
        <f t="shared" si="20"/>
        <v>-14.672249721569202</v>
      </c>
      <c r="Y74" s="78">
        <f t="shared" si="21"/>
        <v>-35.17218436555838</v>
      </c>
      <c r="Z74" s="78">
        <f t="shared" si="22"/>
        <v>18.255877064858979</v>
      </c>
      <c r="AA74" s="78">
        <f t="shared" si="23"/>
        <v>6.7793169805256923</v>
      </c>
      <c r="AB74" s="78">
        <f t="shared" si="24"/>
        <v>-17.928897540270796</v>
      </c>
      <c r="AC74" s="78">
        <f>(POWER(AB12/C12,1/26)-1)*100</f>
        <v>-1.8075610705587608</v>
      </c>
    </row>
    <row r="75" spans="1:29" ht="12.75" customHeight="1" x14ac:dyDescent="0.15">
      <c r="A75" s="3">
        <v>5</v>
      </c>
      <c r="B75" s="74" t="s">
        <v>52</v>
      </c>
      <c r="C75" s="13" t="s">
        <v>10</v>
      </c>
      <c r="D75" s="72">
        <f t="shared" si="14"/>
        <v>-89.392090437149761</v>
      </c>
      <c r="E75" s="72">
        <f t="shared" si="12"/>
        <v>2437.7436456580308</v>
      </c>
      <c r="F75" s="72">
        <f t="shared" si="12"/>
        <v>215.44593215452556</v>
      </c>
      <c r="G75" s="72">
        <f t="shared" si="12"/>
        <v>99.707420672006691</v>
      </c>
      <c r="H75" s="72">
        <f t="shared" si="12"/>
        <v>-37.508667229869822</v>
      </c>
      <c r="I75" s="72">
        <f t="shared" si="12"/>
        <v>-7.2092488054245791</v>
      </c>
      <c r="J75" s="72">
        <f t="shared" si="12"/>
        <v>-61.400630269558491</v>
      </c>
      <c r="K75" s="72">
        <f t="shared" si="12"/>
        <v>-20.802964433030326</v>
      </c>
      <c r="L75" s="72">
        <f t="shared" si="12"/>
        <v>39.870813374451359</v>
      </c>
      <c r="M75" s="72">
        <f t="shared" si="12"/>
        <v>-30.273171324834578</v>
      </c>
      <c r="N75" s="72">
        <f t="shared" si="12"/>
        <v>32.329207053268846</v>
      </c>
      <c r="O75" s="72">
        <f t="shared" si="12"/>
        <v>10.392154787152123</v>
      </c>
      <c r="P75" s="72">
        <f t="shared" si="12"/>
        <v>12.833257534424575</v>
      </c>
      <c r="Q75" s="72">
        <f t="shared" si="12"/>
        <v>39.737951050271818</v>
      </c>
      <c r="R75" s="78">
        <f t="shared" si="14"/>
        <v>70.652541808049932</v>
      </c>
      <c r="S75" s="78">
        <f t="shared" si="15"/>
        <v>63.167100828635114</v>
      </c>
      <c r="T75" s="78">
        <f t="shared" si="16"/>
        <v>122.27342086381395</v>
      </c>
      <c r="U75" s="78">
        <f t="shared" si="17"/>
        <v>-40.19968915219615</v>
      </c>
      <c r="V75" s="78">
        <f t="shared" si="18"/>
        <v>-36.145598889609701</v>
      </c>
      <c r="W75" s="78">
        <f t="shared" si="19"/>
        <v>-10.886483321276316</v>
      </c>
      <c r="X75" s="78">
        <f t="shared" si="20"/>
        <v>-26.040272909942459</v>
      </c>
      <c r="Y75" s="78">
        <f t="shared" si="21"/>
        <v>-81.968675868297353</v>
      </c>
      <c r="Z75" s="78">
        <f t="shared" si="22"/>
        <v>1126.9623745364927</v>
      </c>
      <c r="AA75" s="78">
        <f t="shared" si="23"/>
        <v>-38.312998049849888</v>
      </c>
      <c r="AB75" s="78">
        <f t="shared" si="24"/>
        <v>-23.95204018444808</v>
      </c>
      <c r="AC75" s="78">
        <f>(POWER(AB13/C13,1/26)-1)*100</f>
        <v>9.629263301215051</v>
      </c>
    </row>
    <row r="76" spans="1:29" ht="12.75" customHeight="1" x14ac:dyDescent="0.15">
      <c r="A76" s="3">
        <v>6</v>
      </c>
      <c r="B76" s="74" t="s">
        <v>34</v>
      </c>
      <c r="C76" s="13" t="s">
        <v>10</v>
      </c>
      <c r="D76" s="72">
        <f t="shared" si="14"/>
        <v>93.500818727735094</v>
      </c>
      <c r="E76" s="72">
        <f t="shared" si="12"/>
        <v>22.439895834050262</v>
      </c>
      <c r="F76" s="72">
        <f t="shared" si="12"/>
        <v>16.636040135540057</v>
      </c>
      <c r="G76" s="72">
        <f t="shared" si="12"/>
        <v>12.517975987818275</v>
      </c>
      <c r="H76" s="72">
        <f t="shared" si="12"/>
        <v>5.8469141962340814</v>
      </c>
      <c r="I76" s="72">
        <f t="shared" si="12"/>
        <v>17.604464841426733</v>
      </c>
      <c r="J76" s="72">
        <f t="shared" si="12"/>
        <v>3.2053653465070653</v>
      </c>
      <c r="K76" s="72">
        <f t="shared" si="12"/>
        <v>5.1187730440701813</v>
      </c>
      <c r="L76" s="72">
        <f t="shared" si="12"/>
        <v>19.638001103905168</v>
      </c>
      <c r="M76" s="72">
        <f t="shared" si="12"/>
        <v>28.053403314894979</v>
      </c>
      <c r="N76" s="72">
        <f t="shared" si="12"/>
        <v>18.479750030044471</v>
      </c>
      <c r="O76" s="72">
        <f t="shared" si="12"/>
        <v>-16.540767259869341</v>
      </c>
      <c r="P76" s="72">
        <f t="shared" si="12"/>
        <v>7.994947971490447</v>
      </c>
      <c r="Q76" s="72">
        <f t="shared" si="12"/>
        <v>-30.406317307578647</v>
      </c>
      <c r="R76" s="78">
        <f t="shared" si="14"/>
        <v>39.688898769561803</v>
      </c>
      <c r="S76" s="78">
        <f t="shared" si="15"/>
        <v>2.6260461437282743</v>
      </c>
      <c r="T76" s="78">
        <f t="shared" si="16"/>
        <v>-11.558848672675055</v>
      </c>
      <c r="U76" s="78">
        <f t="shared" si="17"/>
        <v>-9.1260639779287374</v>
      </c>
      <c r="V76" s="78">
        <f t="shared" si="18"/>
        <v>12.304849879078844</v>
      </c>
      <c r="W76" s="78">
        <f t="shared" si="19"/>
        <v>-4.041167189248597</v>
      </c>
      <c r="X76" s="78">
        <f t="shared" si="20"/>
        <v>-0.21507243940509113</v>
      </c>
      <c r="Y76" s="78">
        <f t="shared" si="21"/>
        <v>-4.8746792227367166</v>
      </c>
      <c r="Z76" s="78">
        <f t="shared" si="22"/>
        <v>3.7200911997141475</v>
      </c>
      <c r="AA76" s="78">
        <f t="shared" si="23"/>
        <v>-6.9120643098440837</v>
      </c>
      <c r="AB76" s="78">
        <f t="shared" si="24"/>
        <v>-7.2945489446059781</v>
      </c>
      <c r="AC76" s="78">
        <f>(POWER(AB14/C14,1/26)-1)*100</f>
        <v>6.4210533377087042</v>
      </c>
    </row>
    <row r="77" spans="1:29" ht="12.75" customHeight="1" x14ac:dyDescent="0.15">
      <c r="A77" s="3">
        <v>7</v>
      </c>
      <c r="B77" s="74" t="s">
        <v>37</v>
      </c>
      <c r="C77" s="13" t="s">
        <v>10</v>
      </c>
      <c r="D77" s="72" t="str">
        <f t="shared" si="14"/>
        <v>--</v>
      </c>
      <c r="E77" s="72" t="str">
        <f t="shared" si="12"/>
        <v>--</v>
      </c>
      <c r="F77" s="72" t="str">
        <f t="shared" si="12"/>
        <v>--</v>
      </c>
      <c r="G77" s="72" t="str">
        <f t="shared" si="12"/>
        <v>--</v>
      </c>
      <c r="H77" s="72" t="str">
        <f t="shared" si="12"/>
        <v>--</v>
      </c>
      <c r="I77" s="72" t="str">
        <f t="shared" si="12"/>
        <v>--</v>
      </c>
      <c r="J77" s="72" t="str">
        <f t="shared" si="12"/>
        <v>--</v>
      </c>
      <c r="K77" s="72" t="str">
        <f t="shared" si="12"/>
        <v>--</v>
      </c>
      <c r="L77" s="72" t="str">
        <f t="shared" si="12"/>
        <v>--</v>
      </c>
      <c r="M77" s="72" t="str">
        <f t="shared" si="12"/>
        <v>--</v>
      </c>
      <c r="N77" s="72" t="str">
        <f t="shared" si="12"/>
        <v>--</v>
      </c>
      <c r="O77" s="72" t="str">
        <f t="shared" si="12"/>
        <v>--</v>
      </c>
      <c r="P77" s="72">
        <f t="shared" si="12"/>
        <v>128.65393919413606</v>
      </c>
      <c r="Q77" s="72">
        <f t="shared" si="12"/>
        <v>-9.6703207080306015</v>
      </c>
      <c r="R77" s="78">
        <f t="shared" si="14"/>
        <v>23.817830925920248</v>
      </c>
      <c r="S77" s="78">
        <f t="shared" si="15"/>
        <v>8.5836426856318297</v>
      </c>
      <c r="T77" s="78">
        <f t="shared" si="16"/>
        <v>1.492689196141356</v>
      </c>
      <c r="U77" s="78">
        <f t="shared" si="17"/>
        <v>1.8159908472103297</v>
      </c>
      <c r="V77" s="78">
        <f t="shared" si="18"/>
        <v>5.6336404173876247</v>
      </c>
      <c r="W77" s="78">
        <f t="shared" si="19"/>
        <v>23.631072923935918</v>
      </c>
      <c r="X77" s="78">
        <f t="shared" si="20"/>
        <v>-5.9667195562404345</v>
      </c>
      <c r="Y77" s="78">
        <f t="shared" si="21"/>
        <v>-32.759645411129995</v>
      </c>
      <c r="Z77" s="78">
        <f t="shared" si="22"/>
        <v>18.333551171618609</v>
      </c>
      <c r="AA77" s="78">
        <f t="shared" si="23"/>
        <v>12.488723527967622</v>
      </c>
      <c r="AB77" s="78">
        <f t="shared" si="24"/>
        <v>-12.591118257769281</v>
      </c>
      <c r="AC77" s="72">
        <f>(POWER(AB15/O15,1/14)-1)*100</f>
        <v>7.5124288310615572</v>
      </c>
    </row>
    <row r="78" spans="1:29" ht="12.75" customHeight="1" x14ac:dyDescent="0.15">
      <c r="A78" s="3">
        <v>8</v>
      </c>
      <c r="B78" s="74" t="s">
        <v>33</v>
      </c>
      <c r="C78" s="13" t="s">
        <v>10</v>
      </c>
      <c r="D78" s="72">
        <f t="shared" si="14"/>
        <v>-9.116550788339012</v>
      </c>
      <c r="E78" s="72">
        <f t="shared" si="12"/>
        <v>-13.733815023296472</v>
      </c>
      <c r="F78" s="72">
        <f t="shared" si="12"/>
        <v>18.430204831448933</v>
      </c>
      <c r="G78" s="72">
        <f t="shared" si="12"/>
        <v>43.821124232544548</v>
      </c>
      <c r="H78" s="72">
        <f t="shared" si="12"/>
        <v>19.499292630844337</v>
      </c>
      <c r="I78" s="72">
        <f t="shared" si="12"/>
        <v>-18.198834666551477</v>
      </c>
      <c r="J78" s="72">
        <f t="shared" si="12"/>
        <v>-18.383490750763258</v>
      </c>
      <c r="K78" s="72">
        <f t="shared" si="12"/>
        <v>-7.8091814449321078</v>
      </c>
      <c r="L78" s="72">
        <f t="shared" si="12"/>
        <v>30.907123277668546</v>
      </c>
      <c r="M78" s="72">
        <f t="shared" si="12"/>
        <v>27.110466719920055</v>
      </c>
      <c r="N78" s="72">
        <f t="shared" si="12"/>
        <v>1.5906718566680098</v>
      </c>
      <c r="O78" s="72">
        <f t="shared" si="12"/>
        <v>5.2867184269990446</v>
      </c>
      <c r="P78" s="72">
        <f t="shared" si="12"/>
        <v>7.4779576378232235</v>
      </c>
      <c r="Q78" s="72">
        <f t="shared" si="12"/>
        <v>-40.839825638743477</v>
      </c>
      <c r="R78" s="78">
        <f t="shared" si="14"/>
        <v>47.139636817323662</v>
      </c>
      <c r="S78" s="78">
        <f t="shared" si="15"/>
        <v>-3.0922788073467871</v>
      </c>
      <c r="T78" s="78">
        <f t="shared" si="16"/>
        <v>-8.3485747564962054</v>
      </c>
      <c r="U78" s="78">
        <f t="shared" si="17"/>
        <v>9.4075392631674362</v>
      </c>
      <c r="V78" s="78">
        <f t="shared" si="18"/>
        <v>-6.7957535587339777</v>
      </c>
      <c r="W78" s="78">
        <f t="shared" si="19"/>
        <v>-24.405599527470883</v>
      </c>
      <c r="X78" s="78">
        <f t="shared" si="20"/>
        <v>-0.21646736976947523</v>
      </c>
      <c r="Y78" s="78">
        <f t="shared" si="21"/>
        <v>-32.982329356155589</v>
      </c>
      <c r="Z78" s="78">
        <f t="shared" si="22"/>
        <v>3.8362603589135063</v>
      </c>
      <c r="AA78" s="78">
        <f t="shared" si="23"/>
        <v>-21.791174087169964</v>
      </c>
      <c r="AB78" s="78">
        <f t="shared" si="24"/>
        <v>-3.794756305242359</v>
      </c>
      <c r="AC78" s="78">
        <f>(POWER(AB16/C16,1/26)-1)*100</f>
        <v>-2.0408210711810426</v>
      </c>
    </row>
    <row r="79" spans="1:29" ht="12.75" customHeight="1" x14ac:dyDescent="0.15">
      <c r="A79" s="3">
        <v>9</v>
      </c>
      <c r="B79" s="74" t="s">
        <v>35</v>
      </c>
      <c r="C79" s="13" t="s">
        <v>10</v>
      </c>
      <c r="D79" s="72" t="str">
        <f t="shared" si="14"/>
        <v>--</v>
      </c>
      <c r="E79" s="72" t="str">
        <f t="shared" si="12"/>
        <v>--</v>
      </c>
      <c r="F79" s="72" t="str">
        <f t="shared" si="12"/>
        <v>--</v>
      </c>
      <c r="G79" s="72" t="str">
        <f t="shared" si="12"/>
        <v>--</v>
      </c>
      <c r="H79" s="72" t="str">
        <f t="shared" si="12"/>
        <v>--</v>
      </c>
      <c r="I79" s="72" t="str">
        <f t="shared" si="12"/>
        <v>--</v>
      </c>
      <c r="J79" s="72" t="str">
        <f t="shared" si="12"/>
        <v>--</v>
      </c>
      <c r="K79" s="72" t="str">
        <f t="shared" si="12"/>
        <v>--</v>
      </c>
      <c r="L79" s="72" t="str">
        <f t="shared" si="12"/>
        <v>--</v>
      </c>
      <c r="M79" s="72" t="str">
        <f t="shared" si="12"/>
        <v>--</v>
      </c>
      <c r="N79" s="72" t="str">
        <f t="shared" si="12"/>
        <v>--</v>
      </c>
      <c r="O79" s="72" t="str">
        <f t="shared" si="12"/>
        <v>--</v>
      </c>
      <c r="P79" s="72">
        <f t="shared" si="12"/>
        <v>106.92617878423164</v>
      </c>
      <c r="Q79" s="72">
        <f t="shared" si="12"/>
        <v>-17.36824530239592</v>
      </c>
      <c r="R79" s="78">
        <f t="shared" si="14"/>
        <v>-1.1969945420946999</v>
      </c>
      <c r="S79" s="78">
        <f t="shared" si="15"/>
        <v>4.2472793896720447</v>
      </c>
      <c r="T79" s="78">
        <f t="shared" si="16"/>
        <v>-2.0775713645766416</v>
      </c>
      <c r="U79" s="78">
        <f t="shared" si="17"/>
        <v>-1.714428651818892</v>
      </c>
      <c r="V79" s="78">
        <f t="shared" si="18"/>
        <v>-48.463732673698814</v>
      </c>
      <c r="W79" s="78">
        <f t="shared" si="19"/>
        <v>-17.00443392538341</v>
      </c>
      <c r="X79" s="78">
        <f t="shared" si="20"/>
        <v>-19.927457238247399</v>
      </c>
      <c r="Y79" s="78">
        <f t="shared" si="21"/>
        <v>-21.930551546247756</v>
      </c>
      <c r="Z79" s="78">
        <f t="shared" si="22"/>
        <v>-15.776873714324509</v>
      </c>
      <c r="AA79" s="78">
        <f t="shared" si="23"/>
        <v>-63.791264553739083</v>
      </c>
      <c r="AB79" s="78">
        <f t="shared" si="24"/>
        <v>-58.811630749656977</v>
      </c>
      <c r="AC79" s="72">
        <f>(POWER(AB17/O17,1/14)-1)*100</f>
        <v>-18.511867135522586</v>
      </c>
    </row>
    <row r="80" spans="1:29" ht="12.75" customHeight="1" x14ac:dyDescent="0.15">
      <c r="A80" s="3">
        <v>10</v>
      </c>
      <c r="B80" s="74" t="s">
        <v>51</v>
      </c>
      <c r="C80" s="13" t="s">
        <v>10</v>
      </c>
      <c r="D80" s="72">
        <f t="shared" si="14"/>
        <v>32.085629723317226</v>
      </c>
      <c r="E80" s="72">
        <f t="shared" si="12"/>
        <v>24.277323487962988</v>
      </c>
      <c r="F80" s="72">
        <f t="shared" si="12"/>
        <v>14.907275346225873</v>
      </c>
      <c r="G80" s="72">
        <f t="shared" si="12"/>
        <v>-36.64540997718305</v>
      </c>
      <c r="H80" s="72">
        <f t="shared" si="12"/>
        <v>53.729510249921333</v>
      </c>
      <c r="I80" s="72">
        <f t="shared" si="12"/>
        <v>21.616748317106598</v>
      </c>
      <c r="J80" s="72">
        <f t="shared" si="12"/>
        <v>34.787256432543046</v>
      </c>
      <c r="K80" s="72">
        <f t="shared" si="12"/>
        <v>-27.173383099557142</v>
      </c>
      <c r="L80" s="72">
        <f t="shared" si="12"/>
        <v>2.7252986187058781</v>
      </c>
      <c r="M80" s="72">
        <f t="shared" si="12"/>
        <v>-17.467271947883319</v>
      </c>
      <c r="N80" s="72">
        <f t="shared" si="12"/>
        <v>-7.2759337085381333</v>
      </c>
      <c r="O80" s="72">
        <f t="shared" si="12"/>
        <v>40.127172406399495</v>
      </c>
      <c r="P80" s="72">
        <f t="shared" si="12"/>
        <v>36.058425121055336</v>
      </c>
      <c r="Q80" s="72">
        <f t="shared" si="12"/>
        <v>-5.9707033579498159</v>
      </c>
      <c r="R80" s="78">
        <f t="shared" si="14"/>
        <v>10.664890791179786</v>
      </c>
      <c r="S80" s="78">
        <f t="shared" si="15"/>
        <v>-0.81735150311973825</v>
      </c>
      <c r="T80" s="78">
        <f t="shared" si="16"/>
        <v>-11.080471968254017</v>
      </c>
      <c r="U80" s="78">
        <f t="shared" si="17"/>
        <v>-0.51270183955882942</v>
      </c>
      <c r="V80" s="78">
        <f t="shared" si="18"/>
        <v>2.5074807534014525</v>
      </c>
      <c r="W80" s="78">
        <f t="shared" si="19"/>
        <v>-0.30046946582733369</v>
      </c>
      <c r="X80" s="78">
        <f t="shared" si="20"/>
        <v>-11.703168644643483</v>
      </c>
      <c r="Y80" s="78">
        <f t="shared" si="21"/>
        <v>-5.7387868459798312</v>
      </c>
      <c r="Z80" s="78">
        <f t="shared" si="22"/>
        <v>-16.121440159385216</v>
      </c>
      <c r="AA80" s="78">
        <f t="shared" si="23"/>
        <v>-5.666571159481208</v>
      </c>
      <c r="AB80" s="78">
        <f t="shared" si="24"/>
        <v>-24.740294794903377</v>
      </c>
      <c r="AC80" s="78">
        <f t="shared" ref="AC80:AC85" si="25">(POWER(AB18/C18,1/26)-1)*100</f>
        <v>1.6238433295914234</v>
      </c>
    </row>
    <row r="81" spans="1:29" ht="12.75" customHeight="1" x14ac:dyDescent="0.15">
      <c r="A81" s="3">
        <v>11</v>
      </c>
      <c r="B81" s="74" t="s">
        <v>50</v>
      </c>
      <c r="C81" s="13" t="s">
        <v>10</v>
      </c>
      <c r="D81" s="72">
        <f t="shared" si="14"/>
        <v>7.8920332561582995</v>
      </c>
      <c r="E81" s="72">
        <f t="shared" si="12"/>
        <v>11.883759817236907</v>
      </c>
      <c r="F81" s="72">
        <f t="shared" si="12"/>
        <v>-45.960440249725252</v>
      </c>
      <c r="G81" s="72">
        <f t="shared" si="12"/>
        <v>30.322338044966216</v>
      </c>
      <c r="H81" s="72">
        <f t="shared" si="12"/>
        <v>54.108516724550981</v>
      </c>
      <c r="I81" s="72">
        <f t="shared" si="12"/>
        <v>9.5647327126927308</v>
      </c>
      <c r="J81" s="72">
        <f t="shared" si="12"/>
        <v>-36.061788874418333</v>
      </c>
      <c r="K81" s="72">
        <f t="shared" si="12"/>
        <v>-10.477241007712479</v>
      </c>
      <c r="L81" s="72">
        <f t="shared" si="12"/>
        <v>43.616202568679512</v>
      </c>
      <c r="M81" s="72">
        <f t="shared" si="12"/>
        <v>61.849819993758103</v>
      </c>
      <c r="N81" s="72">
        <f t="shared" si="12"/>
        <v>-6.9501539167511197</v>
      </c>
      <c r="O81" s="72">
        <f t="shared" si="12"/>
        <v>-16.353333853028388</v>
      </c>
      <c r="P81" s="72">
        <f t="shared" si="12"/>
        <v>20.040192692709354</v>
      </c>
      <c r="Q81" s="72">
        <f t="shared" si="12"/>
        <v>-41.237919121018209</v>
      </c>
      <c r="R81" s="78">
        <f t="shared" si="14"/>
        <v>22.917883977566206</v>
      </c>
      <c r="S81" s="78">
        <f t="shared" si="15"/>
        <v>-6.4653902714030238</v>
      </c>
      <c r="T81" s="78">
        <f t="shared" si="16"/>
        <v>-10.025572852474326</v>
      </c>
      <c r="U81" s="78">
        <f t="shared" si="17"/>
        <v>-22.43077461923491</v>
      </c>
      <c r="V81" s="78">
        <f t="shared" si="18"/>
        <v>-0.74976778675599576</v>
      </c>
      <c r="W81" s="78">
        <f t="shared" si="19"/>
        <v>-7.694291282301478</v>
      </c>
      <c r="X81" s="78">
        <f t="shared" si="20"/>
        <v>-3.7610462017339046</v>
      </c>
      <c r="Y81" s="78">
        <f t="shared" si="21"/>
        <v>-14.87123140709771</v>
      </c>
      <c r="Z81" s="78">
        <f t="shared" si="22"/>
        <v>-3.664145989660156</v>
      </c>
      <c r="AA81" s="78">
        <f t="shared" si="23"/>
        <v>-26.107712996469573</v>
      </c>
      <c r="AB81" s="78">
        <f t="shared" si="24"/>
        <v>-57.091715855625608</v>
      </c>
      <c r="AC81" s="78">
        <f t="shared" si="25"/>
        <v>-6.1333542950599789</v>
      </c>
    </row>
    <row r="82" spans="1:29" ht="12.75" customHeight="1" x14ac:dyDescent="0.15">
      <c r="A82" s="3">
        <v>12</v>
      </c>
      <c r="B82" s="74" t="s">
        <v>32</v>
      </c>
      <c r="C82" s="13" t="s">
        <v>10</v>
      </c>
      <c r="D82" s="72">
        <f t="shared" si="14"/>
        <v>-62.416668430027997</v>
      </c>
      <c r="E82" s="72">
        <f t="shared" si="12"/>
        <v>-19.709859237095046</v>
      </c>
      <c r="F82" s="72">
        <f t="shared" si="12"/>
        <v>101.43373475653544</v>
      </c>
      <c r="G82" s="72">
        <f t="shared" si="12"/>
        <v>124.89436770357023</v>
      </c>
      <c r="H82" s="72">
        <f t="shared" si="12"/>
        <v>-21.218777526066489</v>
      </c>
      <c r="I82" s="72">
        <f t="shared" si="12"/>
        <v>-23.592095108682784</v>
      </c>
      <c r="J82" s="72">
        <f t="shared" si="12"/>
        <v>125.49071488190441</v>
      </c>
      <c r="K82" s="72">
        <f t="shared" si="12"/>
        <v>7.7657204757774849</v>
      </c>
      <c r="L82" s="72">
        <f t="shared" si="12"/>
        <v>22.029308134483117</v>
      </c>
      <c r="M82" s="72">
        <f t="shared" si="12"/>
        <v>-5.1628556660778315</v>
      </c>
      <c r="N82" s="72">
        <f t="shared" si="12"/>
        <v>5.5433566787189079</v>
      </c>
      <c r="O82" s="72">
        <f t="shared" si="12"/>
        <v>76.929048469177644</v>
      </c>
      <c r="P82" s="72">
        <f t="shared" si="12"/>
        <v>-0.70860063601607237</v>
      </c>
      <c r="Q82" s="72">
        <f t="shared" si="12"/>
        <v>33.790122853068965</v>
      </c>
      <c r="R82" s="78">
        <f t="shared" si="14"/>
        <v>99.122126972912667</v>
      </c>
      <c r="S82" s="78">
        <f t="shared" si="15"/>
        <v>13.259679044039601</v>
      </c>
      <c r="T82" s="78">
        <f t="shared" si="16"/>
        <v>-9.0990072181193824</v>
      </c>
      <c r="U82" s="78">
        <f t="shared" si="17"/>
        <v>-38.253202474045992</v>
      </c>
      <c r="V82" s="78">
        <f t="shared" si="18"/>
        <v>-25.957357663132896</v>
      </c>
      <c r="W82" s="78">
        <f t="shared" si="19"/>
        <v>-11.007004920754142</v>
      </c>
      <c r="X82" s="78">
        <f t="shared" si="20"/>
        <v>-39.175694508708659</v>
      </c>
      <c r="Y82" s="78">
        <f t="shared" si="21"/>
        <v>8.1129019677771907</v>
      </c>
      <c r="Z82" s="78">
        <f t="shared" si="22"/>
        <v>24.373299921636686</v>
      </c>
      <c r="AA82" s="78">
        <f t="shared" si="23"/>
        <v>-70.376917547687356</v>
      </c>
      <c r="AB82" s="78">
        <f t="shared" si="24"/>
        <v>-73.853395798028089</v>
      </c>
      <c r="AC82" s="78">
        <f t="shared" si="25"/>
        <v>-4.4847557239887648</v>
      </c>
    </row>
    <row r="83" spans="1:29" ht="12.75" customHeight="1" x14ac:dyDescent="0.15">
      <c r="A83" s="3">
        <v>13</v>
      </c>
      <c r="B83" s="74" t="s">
        <v>54</v>
      </c>
      <c r="C83" s="13" t="s">
        <v>10</v>
      </c>
      <c r="D83" s="72">
        <f t="shared" si="14"/>
        <v>-70.108721218208927</v>
      </c>
      <c r="E83" s="72">
        <f t="shared" ref="E83:Q93" si="26">IF(D21=0,"--",((E21/D21)*100-100))</f>
        <v>131.65250288521472</v>
      </c>
      <c r="F83" s="72">
        <f t="shared" si="26"/>
        <v>165.17709306027518</v>
      </c>
      <c r="G83" s="72">
        <f t="shared" si="26"/>
        <v>276.45464943791211</v>
      </c>
      <c r="H83" s="72">
        <f t="shared" si="26"/>
        <v>-52.661829435285973</v>
      </c>
      <c r="I83" s="72">
        <f t="shared" si="26"/>
        <v>-17.902241169793271</v>
      </c>
      <c r="J83" s="72">
        <f t="shared" si="26"/>
        <v>110.0835612896669</v>
      </c>
      <c r="K83" s="72">
        <f t="shared" si="26"/>
        <v>8.7867588594630774</v>
      </c>
      <c r="L83" s="72">
        <f t="shared" si="26"/>
        <v>-21.906263821583778</v>
      </c>
      <c r="M83" s="72">
        <f t="shared" si="26"/>
        <v>9.5839091025041938</v>
      </c>
      <c r="N83" s="72">
        <f t="shared" si="26"/>
        <v>4.467565097496589</v>
      </c>
      <c r="O83" s="72">
        <f t="shared" si="26"/>
        <v>-17.385109333419379</v>
      </c>
      <c r="P83" s="72">
        <f t="shared" si="26"/>
        <v>-3.2368455792509394</v>
      </c>
      <c r="Q83" s="72">
        <f t="shared" si="26"/>
        <v>33.169305035456404</v>
      </c>
      <c r="R83" s="78">
        <f t="shared" si="14"/>
        <v>61.638278107120669</v>
      </c>
      <c r="S83" s="78">
        <f t="shared" si="15"/>
        <v>2.4876967727765589</v>
      </c>
      <c r="T83" s="78">
        <f t="shared" si="16"/>
        <v>-42.35440602950414</v>
      </c>
      <c r="U83" s="78">
        <f t="shared" si="17"/>
        <v>74.208534633423199</v>
      </c>
      <c r="V83" s="78">
        <f t="shared" si="18"/>
        <v>27.591283290588848</v>
      </c>
      <c r="W83" s="78">
        <f t="shared" si="19"/>
        <v>29.08440927577206</v>
      </c>
      <c r="X83" s="78">
        <f t="shared" si="20"/>
        <v>-12.221381547128544</v>
      </c>
      <c r="Y83" s="78">
        <f t="shared" si="21"/>
        <v>-61.196102461823791</v>
      </c>
      <c r="Z83" s="78">
        <f t="shared" si="22"/>
        <v>21.905525283510087</v>
      </c>
      <c r="AA83" s="78">
        <f t="shared" si="23"/>
        <v>-59.243656030196597</v>
      </c>
      <c r="AB83" s="78">
        <f t="shared" si="24"/>
        <v>-74.02671058629366</v>
      </c>
      <c r="AC83" s="78">
        <f t="shared" si="25"/>
        <v>-1.3422276229625885</v>
      </c>
    </row>
    <row r="84" spans="1:29" ht="12.75" customHeight="1" x14ac:dyDescent="0.15">
      <c r="A84" s="3">
        <v>14</v>
      </c>
      <c r="B84" s="74">
        <v>540261</v>
      </c>
      <c r="C84" s="13" t="s">
        <v>10</v>
      </c>
      <c r="D84" s="72">
        <f t="shared" si="14"/>
        <v>34.699459459459462</v>
      </c>
      <c r="E84" s="72">
        <f t="shared" si="26"/>
        <v>-35.58392256635392</v>
      </c>
      <c r="F84" s="72">
        <f t="shared" si="26"/>
        <v>-49.194186430435892</v>
      </c>
      <c r="G84" s="72">
        <f t="shared" si="26"/>
        <v>2205.3841626407043</v>
      </c>
      <c r="H84" s="72">
        <f t="shared" si="26"/>
        <v>-57.517260746979069</v>
      </c>
      <c r="I84" s="72">
        <f t="shared" si="26"/>
        <v>-73.989147799261829</v>
      </c>
      <c r="J84" s="72">
        <f t="shared" si="26"/>
        <v>0.25703105069865728</v>
      </c>
      <c r="K84" s="72">
        <f t="shared" si="26"/>
        <v>25.942551526470154</v>
      </c>
      <c r="L84" s="72">
        <f t="shared" si="26"/>
        <v>-7.5802338302957679</v>
      </c>
      <c r="M84" s="72">
        <f t="shared" si="26"/>
        <v>80.11689393751908</v>
      </c>
      <c r="N84" s="72">
        <f t="shared" si="26"/>
        <v>3.5831812383925126</v>
      </c>
      <c r="O84" s="72">
        <f t="shared" si="26"/>
        <v>33.791999575527399</v>
      </c>
      <c r="P84" s="72">
        <f t="shared" si="26"/>
        <v>50.840912395732801</v>
      </c>
      <c r="Q84" s="72">
        <f t="shared" si="26"/>
        <v>-43.623891250836664</v>
      </c>
      <c r="R84" s="78">
        <f t="shared" si="14"/>
        <v>2.0022112931401495</v>
      </c>
      <c r="S84" s="78">
        <f t="shared" si="15"/>
        <v>564.98252164553696</v>
      </c>
      <c r="T84" s="78">
        <f t="shared" si="16"/>
        <v>120.22430291005364</v>
      </c>
      <c r="U84" s="78">
        <f t="shared" si="17"/>
        <v>-2.5013570860575385</v>
      </c>
      <c r="V84" s="78">
        <f t="shared" si="18"/>
        <v>-100</v>
      </c>
      <c r="W84" s="78" t="str">
        <f t="shared" si="19"/>
        <v>--</v>
      </c>
      <c r="X84" s="78">
        <f t="shared" si="20"/>
        <v>14.536564189995985</v>
      </c>
      <c r="Y84" s="78">
        <f t="shared" si="21"/>
        <v>-100</v>
      </c>
      <c r="Z84" s="78" t="str">
        <f t="shared" si="22"/>
        <v>--</v>
      </c>
      <c r="AA84" s="78" t="str">
        <f t="shared" si="23"/>
        <v>--</v>
      </c>
      <c r="AB84" s="78">
        <f t="shared" si="24"/>
        <v>-31.288747763308962</v>
      </c>
      <c r="AC84" s="78">
        <f t="shared" si="25"/>
        <v>9.5733410544266881</v>
      </c>
    </row>
    <row r="85" spans="1:29" ht="12.75" customHeight="1" x14ac:dyDescent="0.15">
      <c r="A85" s="3">
        <v>15</v>
      </c>
      <c r="B85" s="74" t="s">
        <v>29</v>
      </c>
      <c r="C85" s="13" t="s">
        <v>10</v>
      </c>
      <c r="D85" s="72">
        <f t="shared" si="14"/>
        <v>-15.51435792746426</v>
      </c>
      <c r="E85" s="72">
        <f t="shared" si="26"/>
        <v>-15.097534405974727</v>
      </c>
      <c r="F85" s="72">
        <f t="shared" si="26"/>
        <v>-12.443184380860757</v>
      </c>
      <c r="G85" s="72">
        <f t="shared" si="26"/>
        <v>-16.649883164596289</v>
      </c>
      <c r="H85" s="72">
        <f t="shared" si="26"/>
        <v>18.206207435061955</v>
      </c>
      <c r="I85" s="72">
        <f t="shared" si="26"/>
        <v>4.0979250484788565</v>
      </c>
      <c r="J85" s="72">
        <f t="shared" si="26"/>
        <v>-1.4575351192274582</v>
      </c>
      <c r="K85" s="72">
        <f t="shared" si="26"/>
        <v>-32.093553780198874</v>
      </c>
      <c r="L85" s="72">
        <f t="shared" si="26"/>
        <v>-26.65492837473262</v>
      </c>
      <c r="M85" s="72">
        <f t="shared" si="26"/>
        <v>-18.17885620611824</v>
      </c>
      <c r="N85" s="72">
        <f t="shared" si="26"/>
        <v>-93.300675844523411</v>
      </c>
      <c r="O85" s="72">
        <f t="shared" si="26"/>
        <v>88.012437933642445</v>
      </c>
      <c r="P85" s="72">
        <f t="shared" si="26"/>
        <v>-10.620978868708434</v>
      </c>
      <c r="Q85" s="72">
        <f t="shared" si="26"/>
        <v>12.932095753223621</v>
      </c>
      <c r="R85" s="78">
        <f t="shared" si="14"/>
        <v>11.98014989807244</v>
      </c>
      <c r="S85" s="78">
        <f t="shared" si="15"/>
        <v>45.389533876143872</v>
      </c>
      <c r="T85" s="78">
        <f t="shared" si="16"/>
        <v>-23.377622866037186</v>
      </c>
      <c r="U85" s="78">
        <f t="shared" si="17"/>
        <v>11.915247145186186</v>
      </c>
      <c r="V85" s="78">
        <f t="shared" si="18"/>
        <v>292.53719881529736</v>
      </c>
      <c r="W85" s="78">
        <f t="shared" si="19"/>
        <v>12.257909436562059</v>
      </c>
      <c r="X85" s="78">
        <f t="shared" si="20"/>
        <v>-54.177501761909532</v>
      </c>
      <c r="Y85" s="78">
        <f t="shared" si="21"/>
        <v>-20.370416469783748</v>
      </c>
      <c r="Z85" s="78">
        <f t="shared" si="22"/>
        <v>5.4373335414883854</v>
      </c>
      <c r="AA85" s="78">
        <f t="shared" si="23"/>
        <v>-74.50023326260721</v>
      </c>
      <c r="AB85" s="78">
        <f t="shared" si="24"/>
        <v>31.308675505434735</v>
      </c>
      <c r="AC85" s="78">
        <f t="shared" si="25"/>
        <v>-13.088431441641058</v>
      </c>
    </row>
    <row r="86" spans="1:29" ht="12.75" customHeight="1" x14ac:dyDescent="0.15">
      <c r="A86" s="3">
        <v>16</v>
      </c>
      <c r="B86" s="74" t="s">
        <v>56</v>
      </c>
      <c r="C86" s="13" t="s">
        <v>10</v>
      </c>
      <c r="D86" s="72" t="str">
        <f t="shared" si="14"/>
        <v>--</v>
      </c>
      <c r="E86" s="72" t="str">
        <f t="shared" si="26"/>
        <v>--</v>
      </c>
      <c r="F86" s="72" t="str">
        <f t="shared" si="26"/>
        <v>--</v>
      </c>
      <c r="G86" s="72" t="str">
        <f t="shared" si="26"/>
        <v>--</v>
      </c>
      <c r="H86" s="72" t="str">
        <f t="shared" si="26"/>
        <v>--</v>
      </c>
      <c r="I86" s="72" t="str">
        <f t="shared" si="26"/>
        <v>--</v>
      </c>
      <c r="J86" s="72" t="str">
        <f t="shared" si="26"/>
        <v>--</v>
      </c>
      <c r="K86" s="72" t="str">
        <f t="shared" si="26"/>
        <v>--</v>
      </c>
      <c r="L86" s="72" t="str">
        <f t="shared" si="26"/>
        <v>--</v>
      </c>
      <c r="M86" s="72" t="str">
        <f t="shared" si="26"/>
        <v>--</v>
      </c>
      <c r="N86" s="72" t="str">
        <f t="shared" si="26"/>
        <v>--</v>
      </c>
      <c r="O86" s="72" t="str">
        <f t="shared" si="26"/>
        <v>--</v>
      </c>
      <c r="P86" s="72">
        <f t="shared" si="26"/>
        <v>87.619425853299703</v>
      </c>
      <c r="Q86" s="72">
        <f t="shared" si="26"/>
        <v>-14.67191768355508</v>
      </c>
      <c r="R86" s="78">
        <f t="shared" si="14"/>
        <v>4.3212241675266654</v>
      </c>
      <c r="S86" s="78">
        <f t="shared" si="15"/>
        <v>10.109127987193148</v>
      </c>
      <c r="T86" s="78">
        <f t="shared" si="16"/>
        <v>0.98022974965590493</v>
      </c>
      <c r="U86" s="78">
        <f t="shared" si="17"/>
        <v>-6.8315780946208662</v>
      </c>
      <c r="V86" s="78">
        <f t="shared" si="18"/>
        <v>-4.0267513918706044</v>
      </c>
      <c r="W86" s="78">
        <f t="shared" si="19"/>
        <v>-19.701737831712578</v>
      </c>
      <c r="X86" s="78">
        <f t="shared" si="20"/>
        <v>-24.503963384879071</v>
      </c>
      <c r="Y86" s="78">
        <f t="shared" si="21"/>
        <v>-10.081797520406411</v>
      </c>
      <c r="Z86" s="78">
        <f t="shared" si="22"/>
        <v>18.805318099980539</v>
      </c>
      <c r="AA86" s="78">
        <f t="shared" si="23"/>
        <v>-15.691828595630923</v>
      </c>
      <c r="AB86" s="78">
        <f t="shared" si="24"/>
        <v>31.457436066776125</v>
      </c>
      <c r="AC86" s="72">
        <f>(POWER(AB24/O24,1/14)-1)*100</f>
        <v>1.2609788908562569</v>
      </c>
    </row>
    <row r="87" spans="1:29" ht="12.75" customHeight="1" x14ac:dyDescent="0.15">
      <c r="A87" s="3">
        <v>17</v>
      </c>
      <c r="B87" s="74" t="s">
        <v>31</v>
      </c>
      <c r="C87" s="13" t="s">
        <v>10</v>
      </c>
      <c r="D87" s="72">
        <f t="shared" si="14"/>
        <v>130.61468463742384</v>
      </c>
      <c r="E87" s="72">
        <f t="shared" si="26"/>
        <v>31.397643300379343</v>
      </c>
      <c r="F87" s="72">
        <f t="shared" si="26"/>
        <v>56.612881018009119</v>
      </c>
      <c r="G87" s="72">
        <f t="shared" si="26"/>
        <v>-10.284073093570186</v>
      </c>
      <c r="H87" s="72">
        <f t="shared" si="26"/>
        <v>101.53948978051343</v>
      </c>
      <c r="I87" s="72">
        <f t="shared" si="26"/>
        <v>-2.9050067463089562</v>
      </c>
      <c r="J87" s="72">
        <f t="shared" si="26"/>
        <v>37.014304970608634</v>
      </c>
      <c r="K87" s="72">
        <f t="shared" si="26"/>
        <v>-18.441613810855827</v>
      </c>
      <c r="L87" s="72">
        <f t="shared" si="26"/>
        <v>48.064851212684374</v>
      </c>
      <c r="M87" s="72">
        <f t="shared" si="26"/>
        <v>53.18925374220359</v>
      </c>
      <c r="N87" s="72">
        <f t="shared" si="26"/>
        <v>31.458504496738556</v>
      </c>
      <c r="O87" s="72">
        <f t="shared" si="26"/>
        <v>6.1555364993665762E-2</v>
      </c>
      <c r="P87" s="72">
        <f t="shared" si="26"/>
        <v>-4.3798777339085149</v>
      </c>
      <c r="Q87" s="72">
        <f t="shared" si="26"/>
        <v>-22.293328189547438</v>
      </c>
      <c r="R87" s="78">
        <f t="shared" si="14"/>
        <v>6.0594210312740557</v>
      </c>
      <c r="S87" s="78">
        <f t="shared" si="15"/>
        <v>-10.961289827319959</v>
      </c>
      <c r="T87" s="78">
        <f t="shared" si="16"/>
        <v>-17.315578308498488</v>
      </c>
      <c r="U87" s="78">
        <f t="shared" si="17"/>
        <v>-2.1474030562631583</v>
      </c>
      <c r="V87" s="78">
        <f t="shared" si="18"/>
        <v>75.962432883632829</v>
      </c>
      <c r="W87" s="78">
        <f t="shared" si="19"/>
        <v>-44.539542361601022</v>
      </c>
      <c r="X87" s="78">
        <f t="shared" si="20"/>
        <v>-20.232473085120873</v>
      </c>
      <c r="Y87" s="78">
        <f t="shared" si="21"/>
        <v>-25.250227562314691</v>
      </c>
      <c r="Z87" s="78">
        <f t="shared" si="22"/>
        <v>8.9112877704315991</v>
      </c>
      <c r="AA87" s="78">
        <f t="shared" si="23"/>
        <v>-83.347652871889451</v>
      </c>
      <c r="AB87" s="78">
        <f t="shared" si="24"/>
        <v>67.360570780081417</v>
      </c>
      <c r="AC87" s="78">
        <f>(POWER(AB25/C25,1/26)-1)*100</f>
        <v>4.0184697383262469</v>
      </c>
    </row>
    <row r="88" spans="1:29" ht="12.75" customHeight="1" x14ac:dyDescent="0.15">
      <c r="A88" s="3">
        <v>18</v>
      </c>
      <c r="B88" s="74">
        <v>701911</v>
      </c>
      <c r="C88" s="13" t="s">
        <v>10</v>
      </c>
      <c r="D88" s="72" t="str">
        <f t="shared" si="14"/>
        <v>--</v>
      </c>
      <c r="E88" s="72">
        <f t="shared" si="26"/>
        <v>688.88585572554848</v>
      </c>
      <c r="F88" s="72">
        <f t="shared" si="26"/>
        <v>23.160445036210064</v>
      </c>
      <c r="G88" s="72">
        <f t="shared" si="26"/>
        <v>26.962407244714612</v>
      </c>
      <c r="H88" s="72">
        <f t="shared" si="26"/>
        <v>-20.21948150178855</v>
      </c>
      <c r="I88" s="72">
        <f t="shared" si="26"/>
        <v>-44.589217558634566</v>
      </c>
      <c r="J88" s="72">
        <f t="shared" si="26"/>
        <v>28.682680231050796</v>
      </c>
      <c r="K88" s="72">
        <f t="shared" si="26"/>
        <v>-41.555003837895654</v>
      </c>
      <c r="L88" s="72">
        <f t="shared" si="26"/>
        <v>82.612306613272267</v>
      </c>
      <c r="M88" s="72">
        <f t="shared" si="26"/>
        <v>132.54220229902563</v>
      </c>
      <c r="N88" s="72">
        <f t="shared" si="26"/>
        <v>-11.848485479425648</v>
      </c>
      <c r="O88" s="72">
        <f t="shared" si="26"/>
        <v>-64.669040128129765</v>
      </c>
      <c r="P88" s="72">
        <f t="shared" si="26"/>
        <v>-51.781279811310839</v>
      </c>
      <c r="Q88" s="72">
        <f t="shared" si="26"/>
        <v>-89.064712562565134</v>
      </c>
      <c r="R88" s="78">
        <f t="shared" si="14"/>
        <v>127.92996851717314</v>
      </c>
      <c r="S88" s="78">
        <f t="shared" si="15"/>
        <v>-19.946874999999991</v>
      </c>
      <c r="T88" s="78">
        <f t="shared" si="16"/>
        <v>54.029745871881943</v>
      </c>
      <c r="U88" s="78">
        <f t="shared" si="17"/>
        <v>1089.2928647821218</v>
      </c>
      <c r="V88" s="78">
        <f t="shared" si="18"/>
        <v>-52.484844507028804</v>
      </c>
      <c r="W88" s="78">
        <f t="shared" si="19"/>
        <v>244.3501433800742</v>
      </c>
      <c r="X88" s="78">
        <f t="shared" si="20"/>
        <v>81.377568895245787</v>
      </c>
      <c r="Y88" s="78">
        <f t="shared" si="21"/>
        <v>7.536770909732212</v>
      </c>
      <c r="Z88" s="78">
        <f t="shared" si="22"/>
        <v>6.402527784529326</v>
      </c>
      <c r="AA88" s="78">
        <f t="shared" si="23"/>
        <v>-74.234493059216305</v>
      </c>
      <c r="AB88" s="78">
        <f t="shared" si="24"/>
        <v>-47.749630877403561</v>
      </c>
      <c r="AC88" s="72">
        <f>(POWER(AB26/E26,1/24)-1)*100</f>
        <v>-2.4309108955988923</v>
      </c>
    </row>
    <row r="89" spans="1:29" ht="12.75" customHeight="1" x14ac:dyDescent="0.15">
      <c r="A89" s="3">
        <v>19</v>
      </c>
      <c r="B89" s="74">
        <v>540231</v>
      </c>
      <c r="C89" s="13" t="s">
        <v>10</v>
      </c>
      <c r="D89" s="72">
        <f t="shared" si="14"/>
        <v>25.783462493416607</v>
      </c>
      <c r="E89" s="72">
        <f t="shared" si="26"/>
        <v>-16.431401589196724</v>
      </c>
      <c r="F89" s="72">
        <f t="shared" si="26"/>
        <v>-7.8172569866303547</v>
      </c>
      <c r="G89" s="72">
        <f t="shared" si="26"/>
        <v>-19.573131164754486</v>
      </c>
      <c r="H89" s="72">
        <f t="shared" si="26"/>
        <v>3.01983562240558</v>
      </c>
      <c r="I89" s="72">
        <f t="shared" si="26"/>
        <v>-4.8979478997542572</v>
      </c>
      <c r="J89" s="72">
        <f t="shared" si="26"/>
        <v>-9.0345153381028069</v>
      </c>
      <c r="K89" s="72">
        <f t="shared" si="26"/>
        <v>-35.624005827136656</v>
      </c>
      <c r="L89" s="72">
        <f t="shared" si="26"/>
        <v>49.970484975270665</v>
      </c>
      <c r="M89" s="72">
        <f t="shared" si="26"/>
        <v>-31.063838381571642</v>
      </c>
      <c r="N89" s="72">
        <f t="shared" si="26"/>
        <v>-58.826429498723272</v>
      </c>
      <c r="O89" s="72">
        <f t="shared" si="26"/>
        <v>-28.562223403771682</v>
      </c>
      <c r="P89" s="72">
        <f t="shared" si="26"/>
        <v>-21.09611175824449</v>
      </c>
      <c r="Q89" s="72">
        <f t="shared" si="26"/>
        <v>59.117922636062957</v>
      </c>
      <c r="R89" s="78">
        <f t="shared" si="14"/>
        <v>248.17869243140865</v>
      </c>
      <c r="S89" s="78">
        <f t="shared" si="15"/>
        <v>19.359671943173893</v>
      </c>
      <c r="T89" s="78">
        <f t="shared" si="16"/>
        <v>19.580430260225285</v>
      </c>
      <c r="U89" s="78">
        <f t="shared" si="17"/>
        <v>-12.232743568546582</v>
      </c>
      <c r="V89" s="78">
        <f t="shared" si="18"/>
        <v>-61.092269432523132</v>
      </c>
      <c r="W89" s="78">
        <f t="shared" si="19"/>
        <v>-15.400332547761536</v>
      </c>
      <c r="X89" s="78">
        <f t="shared" si="20"/>
        <v>3.0393093215616886</v>
      </c>
      <c r="Y89" s="78">
        <f t="shared" si="21"/>
        <v>-49.285869430170372</v>
      </c>
      <c r="Z89" s="78">
        <f t="shared" si="22"/>
        <v>33.25020209995958</v>
      </c>
      <c r="AA89" s="78">
        <f t="shared" si="23"/>
        <v>-43.397150640913992</v>
      </c>
      <c r="AB89" s="78">
        <f t="shared" si="24"/>
        <v>-75.535576720104245</v>
      </c>
      <c r="AC89" s="78">
        <f>(POWER(AB27/C27,1/26)-1)*100</f>
        <v>-13.415256748612736</v>
      </c>
    </row>
    <row r="90" spans="1:29" ht="12.75" customHeight="1" x14ac:dyDescent="0.15">
      <c r="A90" s="3">
        <v>20</v>
      </c>
      <c r="B90" s="74" t="s">
        <v>55</v>
      </c>
      <c r="C90" s="13" t="s">
        <v>10</v>
      </c>
      <c r="D90" s="72">
        <f t="shared" si="14"/>
        <v>1822.5334957369062</v>
      </c>
      <c r="E90" s="72">
        <f t="shared" si="26"/>
        <v>-99.094019260010143</v>
      </c>
      <c r="F90" s="72">
        <f t="shared" si="26"/>
        <v>-96.94055944055944</v>
      </c>
      <c r="G90" s="72">
        <f t="shared" si="26"/>
        <v>2297862.8571428573</v>
      </c>
      <c r="H90" s="72">
        <f t="shared" si="26"/>
        <v>1178.3212957563655</v>
      </c>
      <c r="I90" s="72">
        <f t="shared" si="26"/>
        <v>-83.724224743545903</v>
      </c>
      <c r="J90" s="72">
        <f t="shared" si="26"/>
        <v>-88.246194960717062</v>
      </c>
      <c r="K90" s="72">
        <f t="shared" si="26"/>
        <v>-92.736609299133136</v>
      </c>
      <c r="L90" s="72">
        <f t="shared" si="26"/>
        <v>-34.705305893882127</v>
      </c>
      <c r="M90" s="72">
        <f t="shared" si="26"/>
        <v>879.57761578044597</v>
      </c>
      <c r="N90" s="72">
        <f t="shared" si="26"/>
        <v>330.15595075239395</v>
      </c>
      <c r="O90" s="72">
        <f t="shared" si="26"/>
        <v>412.08075205760008</v>
      </c>
      <c r="P90" s="72">
        <f t="shared" si="26"/>
        <v>131.78607076157655</v>
      </c>
      <c r="Q90" s="72">
        <f t="shared" si="26"/>
        <v>1.8104107028601391</v>
      </c>
      <c r="R90" s="78">
        <f t="shared" si="14"/>
        <v>20.391026402198364</v>
      </c>
      <c r="S90" s="78">
        <f t="shared" si="15"/>
        <v>9.8930097861594817</v>
      </c>
      <c r="T90" s="78">
        <f t="shared" si="16"/>
        <v>30.846977795954473</v>
      </c>
      <c r="U90" s="78">
        <f t="shared" si="17"/>
        <v>5.1875538695402241</v>
      </c>
      <c r="V90" s="78">
        <f t="shared" si="18"/>
        <v>-30.118408551879057</v>
      </c>
      <c r="W90" s="78">
        <f t="shared" si="19"/>
        <v>-4.3534557925462281</v>
      </c>
      <c r="X90" s="78">
        <f t="shared" si="20"/>
        <v>15.074775528109626</v>
      </c>
      <c r="Y90" s="78">
        <f t="shared" si="21"/>
        <v>-11.235456289196605</v>
      </c>
      <c r="Z90" s="78">
        <f t="shared" si="22"/>
        <v>-100</v>
      </c>
      <c r="AA90" s="78" t="str">
        <f t="shared" si="23"/>
        <v>--</v>
      </c>
      <c r="AB90" s="78">
        <f t="shared" si="24"/>
        <v>-100</v>
      </c>
      <c r="AC90" s="78">
        <f>(POWER(AB28/C28,1/26)-1)*100</f>
        <v>-100</v>
      </c>
    </row>
    <row r="91" spans="1:29" ht="12.75" customHeight="1" x14ac:dyDescent="0.15">
      <c r="A91" s="3">
        <v>21</v>
      </c>
      <c r="B91" s="74" t="s">
        <v>53</v>
      </c>
      <c r="C91" s="13" t="s">
        <v>10</v>
      </c>
      <c r="D91" s="72">
        <f t="shared" si="14"/>
        <v>-14.698741166208833</v>
      </c>
      <c r="E91" s="72">
        <f t="shared" si="26"/>
        <v>-23.690932378834574</v>
      </c>
      <c r="F91" s="72">
        <f t="shared" si="26"/>
        <v>-16.346480772562671</v>
      </c>
      <c r="G91" s="72">
        <f t="shared" si="26"/>
        <v>-36.241462943884095</v>
      </c>
      <c r="H91" s="72">
        <f t="shared" si="26"/>
        <v>22.835200898350649</v>
      </c>
      <c r="I91" s="72">
        <f t="shared" si="26"/>
        <v>-12.108173936151303</v>
      </c>
      <c r="J91" s="72">
        <f t="shared" si="26"/>
        <v>18.770448804431126</v>
      </c>
      <c r="K91" s="72">
        <f t="shared" si="26"/>
        <v>4.1669565825355903</v>
      </c>
      <c r="L91" s="72">
        <f t="shared" si="26"/>
        <v>46.034604638275283</v>
      </c>
      <c r="M91" s="72">
        <f t="shared" si="26"/>
        <v>-27.146926826163977</v>
      </c>
      <c r="N91" s="72">
        <f t="shared" si="26"/>
        <v>12.027904848438098</v>
      </c>
      <c r="O91" s="72">
        <f t="shared" si="26"/>
        <v>55.243988525661592</v>
      </c>
      <c r="P91" s="72">
        <f t="shared" si="26"/>
        <v>9.939326808998004</v>
      </c>
      <c r="Q91" s="72">
        <f t="shared" si="26"/>
        <v>-59.905424826855416</v>
      </c>
      <c r="R91" s="78">
        <f t="shared" si="14"/>
        <v>42.369407999459838</v>
      </c>
      <c r="S91" s="78">
        <f t="shared" si="15"/>
        <v>13.98669117218634</v>
      </c>
      <c r="T91" s="78">
        <f t="shared" si="16"/>
        <v>-15.385489303844381</v>
      </c>
      <c r="U91" s="78">
        <f t="shared" si="17"/>
        <v>23.099348957945679</v>
      </c>
      <c r="V91" s="78">
        <f t="shared" si="18"/>
        <v>-40.154178771820582</v>
      </c>
      <c r="W91" s="78">
        <f t="shared" si="19"/>
        <v>-34.613088122141832</v>
      </c>
      <c r="X91" s="78">
        <f t="shared" si="20"/>
        <v>-19.79190280769312</v>
      </c>
      <c r="Y91" s="78">
        <f t="shared" si="21"/>
        <v>-8.7360516248349995</v>
      </c>
      <c r="Z91" s="78">
        <f t="shared" si="22"/>
        <v>-45.210040774303195</v>
      </c>
      <c r="AA91" s="78">
        <f t="shared" si="23"/>
        <v>-42.73432509352125</v>
      </c>
      <c r="AB91" s="78">
        <f t="shared" si="24"/>
        <v>5.0621472261624234</v>
      </c>
      <c r="AC91" s="78">
        <f>(POWER(AB29/C29,1/26)-1)*100</f>
        <v>-10.234845205590092</v>
      </c>
    </row>
    <row r="92" spans="1:29" ht="12.75" customHeight="1" x14ac:dyDescent="0.15">
      <c r="A92" s="3">
        <v>22</v>
      </c>
      <c r="B92" s="74">
        <v>540412</v>
      </c>
      <c r="C92" s="13" t="s">
        <v>10</v>
      </c>
      <c r="D92" s="72" t="str">
        <f t="shared" si="14"/>
        <v>--</v>
      </c>
      <c r="E92" s="72" t="str">
        <f t="shared" si="26"/>
        <v>--</v>
      </c>
      <c r="F92" s="72" t="str">
        <f t="shared" si="26"/>
        <v>--</v>
      </c>
      <c r="G92" s="72" t="str">
        <f t="shared" si="26"/>
        <v>--</v>
      </c>
      <c r="H92" s="72" t="str">
        <f t="shared" si="26"/>
        <v>--</v>
      </c>
      <c r="I92" s="72" t="str">
        <f t="shared" si="26"/>
        <v>--</v>
      </c>
      <c r="J92" s="72" t="str">
        <f t="shared" si="26"/>
        <v>--</v>
      </c>
      <c r="K92" s="72" t="str">
        <f t="shared" si="26"/>
        <v>--</v>
      </c>
      <c r="L92" s="72" t="str">
        <f t="shared" si="26"/>
        <v>--</v>
      </c>
      <c r="M92" s="72" t="str">
        <f t="shared" si="26"/>
        <v>--</v>
      </c>
      <c r="N92" s="72" t="str">
        <f t="shared" si="26"/>
        <v>--</v>
      </c>
      <c r="O92" s="72" t="str">
        <f t="shared" si="26"/>
        <v>--</v>
      </c>
      <c r="P92" s="72" t="str">
        <f t="shared" si="26"/>
        <v>--</v>
      </c>
      <c r="Q92" s="72">
        <f t="shared" si="26"/>
        <v>-61.610049440394768</v>
      </c>
      <c r="R92" s="78">
        <f t="shared" si="14"/>
        <v>269.9420835267955</v>
      </c>
      <c r="S92" s="78">
        <f t="shared" si="15"/>
        <v>22.796993077207645</v>
      </c>
      <c r="T92" s="78">
        <f t="shared" si="16"/>
        <v>-2.8876516312972456</v>
      </c>
      <c r="U92" s="78">
        <f t="shared" si="17"/>
        <v>-3.9506555806056696</v>
      </c>
      <c r="V92" s="78">
        <f t="shared" si="18"/>
        <v>21.369705008794966</v>
      </c>
      <c r="W92" s="78">
        <f t="shared" si="19"/>
        <v>-17.330564649867668</v>
      </c>
      <c r="X92" s="78">
        <f t="shared" si="20"/>
        <v>21.094167619857814</v>
      </c>
      <c r="Y92" s="78">
        <f t="shared" si="21"/>
        <v>287.20025062180787</v>
      </c>
      <c r="Z92" s="78">
        <f t="shared" si="22"/>
        <v>47.595919278003493</v>
      </c>
      <c r="AA92" s="78">
        <f t="shared" si="23"/>
        <v>-15.070565018488438</v>
      </c>
      <c r="AB92" s="78">
        <f t="shared" si="24"/>
        <v>-56.648545250242783</v>
      </c>
      <c r="AC92" s="72">
        <f>(POWER(AB30/P30,1/13)-1)*100</f>
        <v>11.58663328854912</v>
      </c>
    </row>
    <row r="93" spans="1:29" ht="12.75" customHeight="1" x14ac:dyDescent="0.15">
      <c r="A93" s="3">
        <v>23</v>
      </c>
      <c r="B93" s="74">
        <v>540262</v>
      </c>
      <c r="C93" s="13" t="s">
        <v>10</v>
      </c>
      <c r="D93" s="72">
        <f t="shared" si="14"/>
        <v>67.131086142322118</v>
      </c>
      <c r="E93" s="72">
        <f t="shared" si="26"/>
        <v>19.224632484761543</v>
      </c>
      <c r="F93" s="72">
        <f t="shared" si="26"/>
        <v>5.9179216131481951</v>
      </c>
      <c r="G93" s="72">
        <f t="shared" si="26"/>
        <v>103.44943239996235</v>
      </c>
      <c r="H93" s="72">
        <f t="shared" si="26"/>
        <v>-56.176033438468188</v>
      </c>
      <c r="I93" s="72">
        <f t="shared" si="26"/>
        <v>-29.253860269970104</v>
      </c>
      <c r="J93" s="72">
        <f t="shared" si="26"/>
        <v>-46.360216853708145</v>
      </c>
      <c r="K93" s="72">
        <f t="shared" si="26"/>
        <v>6.7774741557004177</v>
      </c>
      <c r="L93" s="72">
        <f t="shared" si="26"/>
        <v>2.8975896808672701</v>
      </c>
      <c r="M93" s="72">
        <f t="shared" si="26"/>
        <v>-35.180110940319466</v>
      </c>
      <c r="N93" s="72">
        <f t="shared" si="26"/>
        <v>196.41936576672123</v>
      </c>
      <c r="O93" s="72">
        <f t="shared" si="26"/>
        <v>-75.047453887740502</v>
      </c>
      <c r="P93" s="72">
        <f t="shared" si="26"/>
        <v>102.9113936654287</v>
      </c>
      <c r="Q93" s="72">
        <f t="shared" si="26"/>
        <v>111.98096079297315</v>
      </c>
      <c r="R93" s="78">
        <f t="shared" si="14"/>
        <v>99.343975407179698</v>
      </c>
      <c r="S93" s="78">
        <f t="shared" si="15"/>
        <v>185.62656330197245</v>
      </c>
      <c r="T93" s="78">
        <f t="shared" si="16"/>
        <v>127.03431643585225</v>
      </c>
      <c r="U93" s="78">
        <f t="shared" si="17"/>
        <v>-22.452928306479137</v>
      </c>
      <c r="V93" s="78">
        <f t="shared" si="18"/>
        <v>-14.658712856220163</v>
      </c>
      <c r="W93" s="78">
        <f t="shared" si="19"/>
        <v>1.791538127887307</v>
      </c>
      <c r="X93" s="78">
        <f t="shared" si="20"/>
        <v>-50.332742588419684</v>
      </c>
      <c r="Y93" s="78">
        <f t="shared" si="21"/>
        <v>8.3258716759051907</v>
      </c>
      <c r="Z93" s="78">
        <f t="shared" si="22"/>
        <v>-15.472837270658914</v>
      </c>
      <c r="AA93" s="78">
        <f t="shared" si="23"/>
        <v>-50.457320815461934</v>
      </c>
      <c r="AB93" s="78">
        <f t="shared" si="24"/>
        <v>-51.291598680026851</v>
      </c>
      <c r="AC93" s="72">
        <f>(POWER(AB31/C31,1/26)-1)*100</f>
        <v>1.6904101677715166</v>
      </c>
    </row>
    <row r="94" spans="1:29" ht="12.75" customHeight="1" x14ac:dyDescent="0.15">
      <c r="A94" s="3">
        <v>24</v>
      </c>
      <c r="B94" s="74">
        <v>560500</v>
      </c>
      <c r="C94" s="13" t="s">
        <v>10</v>
      </c>
      <c r="D94" s="72">
        <f t="shared" si="14"/>
        <v>-57.908106543138395</v>
      </c>
      <c r="E94" s="72">
        <f t="shared" ref="E94:Q98" si="27">IF(D32=0,"--",((E32/D32)*100-100))</f>
        <v>-14.645074402243964</v>
      </c>
      <c r="F94" s="72">
        <f t="shared" si="27"/>
        <v>73.495812838051279</v>
      </c>
      <c r="G94" s="72">
        <f t="shared" si="27"/>
        <v>26.383529372420995</v>
      </c>
      <c r="H94" s="72">
        <f t="shared" si="27"/>
        <v>-1.8266065221561689</v>
      </c>
      <c r="I94" s="72">
        <f t="shared" si="27"/>
        <v>33.081870250439863</v>
      </c>
      <c r="J94" s="72">
        <f t="shared" si="27"/>
        <v>-75.789251018842108</v>
      </c>
      <c r="K94" s="72">
        <f t="shared" si="27"/>
        <v>-4.1445527805403941</v>
      </c>
      <c r="L94" s="72">
        <f t="shared" si="27"/>
        <v>-9.4554825071755459</v>
      </c>
      <c r="M94" s="72">
        <f t="shared" si="27"/>
        <v>256.89398056796796</v>
      </c>
      <c r="N94" s="72">
        <f t="shared" si="27"/>
        <v>22.897337182226266</v>
      </c>
      <c r="O94" s="72">
        <f t="shared" si="27"/>
        <v>-10.330712448824983</v>
      </c>
      <c r="P94" s="72">
        <f t="shared" si="27"/>
        <v>-15.37833694574843</v>
      </c>
      <c r="Q94" s="72">
        <f t="shared" si="27"/>
        <v>-64.085804911756824</v>
      </c>
      <c r="R94" s="78">
        <f t="shared" si="14"/>
        <v>121.06175621403565</v>
      </c>
      <c r="S94" s="78">
        <f t="shared" si="15"/>
        <v>12.948664948202904</v>
      </c>
      <c r="T94" s="78">
        <f t="shared" si="16"/>
        <v>6.182169186577454</v>
      </c>
      <c r="U94" s="78">
        <f t="shared" si="17"/>
        <v>-56.446491995850081</v>
      </c>
      <c r="V94" s="78">
        <f t="shared" si="18"/>
        <v>-5.9808153012036485</v>
      </c>
      <c r="W94" s="78">
        <f t="shared" si="19"/>
        <v>-47.2566605389502</v>
      </c>
      <c r="X94" s="78">
        <f t="shared" si="20"/>
        <v>-12.608062964035071</v>
      </c>
      <c r="Y94" s="78">
        <f t="shared" si="21"/>
        <v>-18.80737846173129</v>
      </c>
      <c r="Z94" s="78">
        <f t="shared" si="22"/>
        <v>216.20486245107224</v>
      </c>
      <c r="AA94" s="78">
        <f t="shared" si="23"/>
        <v>26.841642780927685</v>
      </c>
      <c r="AB94" s="78">
        <f t="shared" si="24"/>
        <v>-65.230276089388852</v>
      </c>
      <c r="AC94" s="78">
        <f t="shared" ref="AC94:AC98" si="28">(POWER(AB32/C32,1/26)-1)*100</f>
        <v>-7.1218484866081617</v>
      </c>
    </row>
    <row r="95" spans="1:29" ht="12.75" customHeight="1" x14ac:dyDescent="0.15">
      <c r="A95" s="3">
        <v>25</v>
      </c>
      <c r="B95" s="74" t="s">
        <v>57</v>
      </c>
      <c r="C95" s="13" t="s">
        <v>10</v>
      </c>
      <c r="D95" s="72">
        <f t="shared" si="14"/>
        <v>77.917876707207597</v>
      </c>
      <c r="E95" s="72">
        <f t="shared" si="27"/>
        <v>61.112925155900399</v>
      </c>
      <c r="F95" s="72">
        <f t="shared" si="27"/>
        <v>-23.107069708198608</v>
      </c>
      <c r="G95" s="72">
        <f t="shared" si="27"/>
        <v>60.408318633590341</v>
      </c>
      <c r="H95" s="72">
        <f t="shared" si="27"/>
        <v>-13.985645843470436</v>
      </c>
      <c r="I95" s="72">
        <f t="shared" si="27"/>
        <v>-6.89781816765597</v>
      </c>
      <c r="J95" s="72">
        <f t="shared" si="27"/>
        <v>15.909144552975533</v>
      </c>
      <c r="K95" s="72">
        <f t="shared" si="27"/>
        <v>-6.7215705076572192</v>
      </c>
      <c r="L95" s="72">
        <f t="shared" si="27"/>
        <v>70.220287931662426</v>
      </c>
      <c r="M95" s="72">
        <f t="shared" si="27"/>
        <v>-32.770126986819818</v>
      </c>
      <c r="N95" s="72">
        <f t="shared" si="27"/>
        <v>-18.859950000491082</v>
      </c>
      <c r="O95" s="72">
        <f t="shared" si="27"/>
        <v>-8.6941542919434482</v>
      </c>
      <c r="P95" s="72">
        <f t="shared" si="27"/>
        <v>6.629594381233872</v>
      </c>
      <c r="Q95" s="72">
        <f t="shared" si="27"/>
        <v>-14.039031500061697</v>
      </c>
      <c r="R95" s="78">
        <f t="shared" si="14"/>
        <v>17.89507939554251</v>
      </c>
      <c r="S95" s="78">
        <f t="shared" si="15"/>
        <v>53.0136104013759</v>
      </c>
      <c r="T95" s="78">
        <f t="shared" si="16"/>
        <v>-43.86859668485117</v>
      </c>
      <c r="U95" s="78">
        <f t="shared" si="17"/>
        <v>-27.954631980218309</v>
      </c>
      <c r="V95" s="78">
        <f t="shared" si="18"/>
        <v>-15.178438325798865</v>
      </c>
      <c r="W95" s="78">
        <f t="shared" si="19"/>
        <v>-11.308548037000392</v>
      </c>
      <c r="X95" s="78">
        <f t="shared" si="20"/>
        <v>-8.6714225187365486</v>
      </c>
      <c r="Y95" s="78">
        <f t="shared" si="21"/>
        <v>-11.039162108889457</v>
      </c>
      <c r="Z95" s="78">
        <f t="shared" si="22"/>
        <v>-4.7486240867010849</v>
      </c>
      <c r="AA95" s="78">
        <f t="shared" si="23"/>
        <v>-58.805127207691463</v>
      </c>
      <c r="AB95" s="78">
        <f t="shared" si="24"/>
        <v>-73.813036331437331</v>
      </c>
      <c r="AC95" s="78">
        <f t="shared" si="28"/>
        <v>-8.171535585380397</v>
      </c>
    </row>
    <row r="96" spans="1:29" ht="12.75" customHeight="1" x14ac:dyDescent="0.15">
      <c r="A96" s="3"/>
      <c r="B96" s="32" t="s">
        <v>25</v>
      </c>
      <c r="C96" s="13" t="s">
        <v>10</v>
      </c>
      <c r="D96" s="72">
        <f t="shared" si="14"/>
        <v>-11.318985258978557</v>
      </c>
      <c r="E96" s="72">
        <f t="shared" si="27"/>
        <v>-17.077089415027984</v>
      </c>
      <c r="F96" s="72">
        <f t="shared" si="27"/>
        <v>-18.93101689878813</v>
      </c>
      <c r="G96" s="72">
        <f t="shared" si="27"/>
        <v>7.2610411494417519</v>
      </c>
      <c r="H96" s="72">
        <f t="shared" si="27"/>
        <v>10.620206134900045</v>
      </c>
      <c r="I96" s="72">
        <f t="shared" si="27"/>
        <v>-6.1095891985693527</v>
      </c>
      <c r="J96" s="72">
        <f t="shared" si="27"/>
        <v>-2.568258858872511</v>
      </c>
      <c r="K96" s="72">
        <f t="shared" si="27"/>
        <v>-9.0167291054649326</v>
      </c>
      <c r="L96" s="72">
        <f t="shared" si="27"/>
        <v>23.375726140312779</v>
      </c>
      <c r="M96" s="72">
        <f t="shared" si="27"/>
        <v>20.206508643481186</v>
      </c>
      <c r="N96" s="72">
        <f t="shared" si="27"/>
        <v>0.1512829808322067</v>
      </c>
      <c r="O96" s="72">
        <f t="shared" si="27"/>
        <v>20.207128678691618</v>
      </c>
      <c r="P96" s="72">
        <f t="shared" si="27"/>
        <v>21.400555646278292</v>
      </c>
      <c r="Q96" s="72">
        <f t="shared" si="27"/>
        <v>-24.554520588660282</v>
      </c>
      <c r="R96" s="78">
        <f t="shared" si="14"/>
        <v>26.315960235055556</v>
      </c>
      <c r="S96" s="78">
        <f t="shared" si="15"/>
        <v>21.72105173414927</v>
      </c>
      <c r="T96" s="78">
        <f t="shared" si="16"/>
        <v>4.2856473960154489</v>
      </c>
      <c r="U96" s="78">
        <f t="shared" si="17"/>
        <v>-5.2984918344915855</v>
      </c>
      <c r="V96" s="78">
        <f t="shared" si="18"/>
        <v>-10.07534609442331</v>
      </c>
      <c r="W96" s="78">
        <f t="shared" si="19"/>
        <v>-6.0436312941228607</v>
      </c>
      <c r="X96" s="78">
        <f t="shared" si="20"/>
        <v>-7.8902435962743596</v>
      </c>
      <c r="Y96" s="78">
        <f t="shared" si="21"/>
        <v>-27.87696868989994</v>
      </c>
      <c r="Z96" s="78">
        <f t="shared" si="22"/>
        <v>27.95148174352471</v>
      </c>
      <c r="AA96" s="78">
        <f t="shared" si="23"/>
        <v>-32.845116454762149</v>
      </c>
      <c r="AB96" s="78">
        <f t="shared" si="24"/>
        <v>-6.7584710453030539</v>
      </c>
      <c r="AC96" s="78">
        <f t="shared" si="28"/>
        <v>-1.6002815432088369</v>
      </c>
    </row>
    <row r="97" spans="1:29" ht="12.75" customHeight="1" x14ac:dyDescent="0.15">
      <c r="A97" s="3"/>
      <c r="B97" s="32" t="s">
        <v>26</v>
      </c>
      <c r="C97" s="13" t="s">
        <v>10</v>
      </c>
      <c r="D97" s="72">
        <f t="shared" si="14"/>
        <v>-3.7859032775157573</v>
      </c>
      <c r="E97" s="72">
        <f t="shared" si="27"/>
        <v>12.248162742868487</v>
      </c>
      <c r="F97" s="72">
        <f t="shared" si="27"/>
        <v>-18.981439544376272</v>
      </c>
      <c r="G97" s="72">
        <f t="shared" si="27"/>
        <v>-8.1313374511686902</v>
      </c>
      <c r="H97" s="72">
        <f t="shared" si="27"/>
        <v>17.069844379668581</v>
      </c>
      <c r="I97" s="72">
        <f t="shared" si="27"/>
        <v>-0.12181308205177288</v>
      </c>
      <c r="J97" s="72">
        <f t="shared" si="27"/>
        <v>1.6086077298898402</v>
      </c>
      <c r="K97" s="72">
        <f t="shared" si="27"/>
        <v>-3.6472355666960539</v>
      </c>
      <c r="L97" s="72">
        <f t="shared" si="27"/>
        <v>20.349776446812157</v>
      </c>
      <c r="M97" s="72">
        <f t="shared" si="27"/>
        <v>-10.092210190149473</v>
      </c>
      <c r="N97" s="72">
        <f t="shared" si="27"/>
        <v>-26.214024303373961</v>
      </c>
      <c r="O97" s="72">
        <f t="shared" si="27"/>
        <v>-28.98045951239547</v>
      </c>
      <c r="P97" s="72">
        <f t="shared" si="27"/>
        <v>-29.068815339382738</v>
      </c>
      <c r="Q97" s="72">
        <f t="shared" si="27"/>
        <v>-11.012542287658974</v>
      </c>
      <c r="R97" s="78">
        <f t="shared" si="14"/>
        <v>35.086909510115362</v>
      </c>
      <c r="S97" s="78">
        <f t="shared" si="15"/>
        <v>19.054009503024602</v>
      </c>
      <c r="T97" s="78">
        <f t="shared" si="16"/>
        <v>-9.4730417026378433</v>
      </c>
      <c r="U97" s="78">
        <f t="shared" si="17"/>
        <v>3.7543360999881372</v>
      </c>
      <c r="V97" s="78">
        <f t="shared" si="18"/>
        <v>-8.6381105539851717</v>
      </c>
      <c r="W97" s="78">
        <f t="shared" si="19"/>
        <v>-11.042288601195921</v>
      </c>
      <c r="X97" s="78">
        <f t="shared" si="20"/>
        <v>-17.953676900045579</v>
      </c>
      <c r="Y97" s="78">
        <f t="shared" si="21"/>
        <v>-78.295345472611217</v>
      </c>
      <c r="Z97" s="78">
        <f t="shared" si="22"/>
        <v>27.099038129936218</v>
      </c>
      <c r="AA97" s="78">
        <f t="shared" si="23"/>
        <v>-88.890877830903491</v>
      </c>
      <c r="AB97" s="78">
        <f t="shared" si="24"/>
        <v>56.696740290337203</v>
      </c>
      <c r="AC97" s="78">
        <f t="shared" si="28"/>
        <v>-14.7185070415499</v>
      </c>
    </row>
    <row r="98" spans="1:29" ht="12.75" customHeight="1" x14ac:dyDescent="0.15">
      <c r="A98" s="3"/>
      <c r="B98" s="32" t="s">
        <v>7</v>
      </c>
      <c r="C98" s="13" t="s">
        <v>10</v>
      </c>
      <c r="D98" s="72">
        <f t="shared" si="14"/>
        <v>-7.3971754615653538</v>
      </c>
      <c r="E98" s="72">
        <f t="shared" si="27"/>
        <v>-1.2146468774598844</v>
      </c>
      <c r="F98" s="72">
        <f t="shared" si="27"/>
        <v>-18.962008257722545</v>
      </c>
      <c r="G98" s="72">
        <f t="shared" si="27"/>
        <v>-2.197334984784348</v>
      </c>
      <c r="H98" s="72">
        <f t="shared" si="27"/>
        <v>14.342947840316185</v>
      </c>
      <c r="I98" s="72">
        <f t="shared" si="27"/>
        <v>-2.5710113145320719</v>
      </c>
      <c r="J98" s="72">
        <f t="shared" si="27"/>
        <v>-3.7817574380412111E-2</v>
      </c>
      <c r="K98" s="72">
        <f t="shared" si="27"/>
        <v>-5.7101892942686021</v>
      </c>
      <c r="L98" s="72">
        <f t="shared" si="27"/>
        <v>21.471574412924198</v>
      </c>
      <c r="M98" s="72">
        <f t="shared" si="27"/>
        <v>1.316387641224523</v>
      </c>
      <c r="N98" s="72">
        <f t="shared" si="27"/>
        <v>-14.435547532997802</v>
      </c>
      <c r="O98" s="72">
        <f t="shared" si="27"/>
        <v>-3.2602227347709629</v>
      </c>
      <c r="P98" s="72">
        <f t="shared" si="27"/>
        <v>3.7235290529751524</v>
      </c>
      <c r="Q98" s="72">
        <f t="shared" si="27"/>
        <v>-21.310949912481931</v>
      </c>
      <c r="R98" s="78">
        <f t="shared" si="14"/>
        <v>28.69171904370711</v>
      </c>
      <c r="S98" s="78">
        <f t="shared" si="15"/>
        <v>20.962739076348498</v>
      </c>
      <c r="T98" s="78">
        <f t="shared" si="16"/>
        <v>0.43540666841830955</v>
      </c>
      <c r="U98" s="78">
        <f t="shared" si="17"/>
        <v>-3.0150698485635985</v>
      </c>
      <c r="V98" s="78">
        <f t="shared" si="18"/>
        <v>-9.6875246148163399</v>
      </c>
      <c r="W98" s="78">
        <f t="shared" si="19"/>
        <v>-7.4081346284800844</v>
      </c>
      <c r="X98" s="78">
        <f t="shared" si="20"/>
        <v>-10.529479300608884</v>
      </c>
      <c r="Y98" s="78">
        <f t="shared" si="21"/>
        <v>-40.002478931916755</v>
      </c>
      <c r="Z98" s="78">
        <f t="shared" si="22"/>
        <v>27.877317188493748</v>
      </c>
      <c r="AA98" s="78">
        <f t="shared" si="23"/>
        <v>-37.691549920098119</v>
      </c>
      <c r="AB98" s="78">
        <f t="shared" si="24"/>
        <v>-5.7801541115749586</v>
      </c>
      <c r="AC98" s="78">
        <f t="shared" si="28"/>
        <v>-4.2483015315599832</v>
      </c>
    </row>
    <row r="99" spans="1:29" s="30" customFormat="1" ht="14" thickBo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s="30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sortState xmlns:xlrd2="http://schemas.microsoft.com/office/spreadsheetml/2017/richdata2" ref="A9:AA33">
    <sortCondition descending="1" ref="AA9:AA33"/>
  </sortState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500-000000000000}"/>
    <hyperlink ref="A1" location="ÍNDICE!A1" display="INDICE" xr:uid="{00000000-0004-0000-1500-000001000000}"/>
  </hyperlinks>
  <pageMargins left="0.75" right="0.75" top="1" bottom="1" header="0" footer="0"/>
  <headerFooter alignWithMargins="0"/>
  <ignoredErrors>
    <ignoredError sqref="AC9:AC36" formulaRange="1"/>
    <ignoredError sqref="AC72:AC77 AC78:AC79 AC80:AC86 AC87:AC9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8"/>
      <c r="AB3" s="77"/>
    </row>
    <row r="4" spans="1:29" s="2" customFormat="1" x14ac:dyDescent="0.15">
      <c r="A4" s="83" t="s">
        <v>1095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8"/>
      <c r="AA5" s="28"/>
      <c r="AB5" s="28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8"/>
      <c r="AB8" s="77"/>
    </row>
    <row r="9" spans="1:29" ht="12.75" customHeight="1" x14ac:dyDescent="0.15">
      <c r="A9" s="3">
        <v>1</v>
      </c>
      <c r="B9" s="3">
        <v>520100</v>
      </c>
      <c r="C9" s="8">
        <v>219.76599999999999</v>
      </c>
      <c r="D9" s="8">
        <v>346.153504</v>
      </c>
      <c r="E9" s="8">
        <v>442.51286399999998</v>
      </c>
      <c r="F9" s="8">
        <v>619.14252799999997</v>
      </c>
      <c r="G9" s="8">
        <v>383.93766399999998</v>
      </c>
      <c r="H9" s="8">
        <v>542.83029099999999</v>
      </c>
      <c r="I9" s="8">
        <v>514.02350799999999</v>
      </c>
      <c r="J9" s="8">
        <v>440.49930599999999</v>
      </c>
      <c r="K9" s="8">
        <v>533.97688200000005</v>
      </c>
      <c r="L9" s="8">
        <v>566.14148399999999</v>
      </c>
      <c r="M9" s="8">
        <v>458.18918100000002</v>
      </c>
      <c r="N9" s="8">
        <v>489.639005</v>
      </c>
      <c r="O9" s="8">
        <v>461.92653899999999</v>
      </c>
      <c r="P9" s="25">
        <v>538.95871099999999</v>
      </c>
      <c r="Q9" s="25">
        <v>411.90369099999998</v>
      </c>
      <c r="R9" s="25">
        <v>630.63557100000003</v>
      </c>
      <c r="S9" s="25">
        <v>834.61907699999995</v>
      </c>
      <c r="T9" s="25">
        <v>450.35840999999999</v>
      </c>
      <c r="U9" s="25">
        <v>456.19326799999999</v>
      </c>
      <c r="V9" s="25">
        <v>422.05417599999998</v>
      </c>
      <c r="W9" s="25">
        <v>337.03236199999998</v>
      </c>
      <c r="X9" s="25">
        <v>0</v>
      </c>
      <c r="Y9" s="25">
        <v>0</v>
      </c>
      <c r="Z9" s="25">
        <v>386.32580400000001</v>
      </c>
      <c r="AA9" s="25">
        <v>222.093189</v>
      </c>
      <c r="AB9" s="25">
        <v>153.43105</v>
      </c>
      <c r="AC9" s="25">
        <f>SUM(C9:AB9)</f>
        <v>10862.344065000001</v>
      </c>
    </row>
    <row r="10" spans="1:29" ht="12.75" customHeight="1" x14ac:dyDescent="0.15">
      <c r="A10" s="3">
        <v>2</v>
      </c>
      <c r="B10" s="3">
        <v>540233</v>
      </c>
      <c r="C10" s="8">
        <v>11.034000000000001</v>
      </c>
      <c r="D10" s="8">
        <v>16.126802000000001</v>
      </c>
      <c r="E10" s="8">
        <v>37.356479999999998</v>
      </c>
      <c r="F10" s="8">
        <v>37.087684000000003</v>
      </c>
      <c r="G10" s="8">
        <v>41.13212</v>
      </c>
      <c r="H10" s="8">
        <v>80.810817999999998</v>
      </c>
      <c r="I10" s="8">
        <v>60.591490999999998</v>
      </c>
      <c r="J10" s="8">
        <v>59.376956999999997</v>
      </c>
      <c r="K10" s="8">
        <v>55.427669000000002</v>
      </c>
      <c r="L10" s="8">
        <v>54.823771000000001</v>
      </c>
      <c r="M10" s="8">
        <v>57.3035</v>
      </c>
      <c r="N10" s="8">
        <v>73.764452000000006</v>
      </c>
      <c r="O10" s="8">
        <v>76.172404</v>
      </c>
      <c r="P10" s="25">
        <v>89.540598000000003</v>
      </c>
      <c r="Q10" s="25">
        <v>89.332222000000002</v>
      </c>
      <c r="R10" s="25">
        <v>113.922231</v>
      </c>
      <c r="S10" s="25">
        <v>148.549556</v>
      </c>
      <c r="T10" s="25">
        <v>137.021838</v>
      </c>
      <c r="U10" s="25">
        <v>116.410327</v>
      </c>
      <c r="V10" s="25">
        <v>116.779298</v>
      </c>
      <c r="W10" s="25">
        <v>138.05104</v>
      </c>
      <c r="X10" s="25">
        <v>125.104753</v>
      </c>
      <c r="Y10" s="25">
        <v>144.92884699999999</v>
      </c>
      <c r="Z10" s="25">
        <v>156.115388</v>
      </c>
      <c r="AA10" s="25">
        <v>136.11586</v>
      </c>
      <c r="AB10" s="25">
        <v>104.569216</v>
      </c>
      <c r="AC10" s="25">
        <f t="shared" ref="AC10:AC36" si="0">SUM(C10:AB10)</f>
        <v>2277.4493219999999</v>
      </c>
    </row>
    <row r="11" spans="1:29" ht="12.75" customHeight="1" x14ac:dyDescent="0.15">
      <c r="A11" s="3">
        <v>3</v>
      </c>
      <c r="B11" s="3">
        <v>550320</v>
      </c>
      <c r="C11" s="8">
        <v>3.1160000000000001</v>
      </c>
      <c r="D11" s="8">
        <v>19.511758</v>
      </c>
      <c r="E11" s="8">
        <v>29.337751999999998</v>
      </c>
      <c r="F11" s="8">
        <v>38.911624000000003</v>
      </c>
      <c r="G11" s="8">
        <v>34.373280000000001</v>
      </c>
      <c r="H11" s="8">
        <v>49.028953999999999</v>
      </c>
      <c r="I11" s="8">
        <v>53.942779999999999</v>
      </c>
      <c r="J11" s="8">
        <v>72.970033000000001</v>
      </c>
      <c r="K11" s="8">
        <v>71.841773000000003</v>
      </c>
      <c r="L11" s="8">
        <v>90.218411000000003</v>
      </c>
      <c r="M11" s="8">
        <v>131.376802</v>
      </c>
      <c r="N11" s="8">
        <v>169.62935899999999</v>
      </c>
      <c r="O11" s="8">
        <v>155.142956</v>
      </c>
      <c r="P11" s="25">
        <v>153.01467199999999</v>
      </c>
      <c r="Q11" s="25">
        <v>97.810079000000002</v>
      </c>
      <c r="R11" s="25">
        <v>124.424899</v>
      </c>
      <c r="S11" s="25">
        <v>178.46358699999999</v>
      </c>
      <c r="T11" s="25">
        <v>155.89248799999999</v>
      </c>
      <c r="U11" s="25">
        <v>148.32364899999999</v>
      </c>
      <c r="V11" s="25">
        <v>104.47448300000001</v>
      </c>
      <c r="W11" s="25">
        <v>112.66824099999999</v>
      </c>
      <c r="X11" s="25">
        <v>109.271292</v>
      </c>
      <c r="Y11" s="25">
        <v>115.580945</v>
      </c>
      <c r="Z11" s="25">
        <v>119.380486</v>
      </c>
      <c r="AA11" s="25">
        <v>106.549758</v>
      </c>
      <c r="AB11" s="25">
        <v>65.512437999999989</v>
      </c>
      <c r="AC11" s="25">
        <f t="shared" si="0"/>
        <v>2510.7684990000007</v>
      </c>
    </row>
    <row r="12" spans="1:29" ht="12.75" customHeight="1" x14ac:dyDescent="0.15">
      <c r="A12" s="3">
        <v>4</v>
      </c>
      <c r="B12" s="3">
        <v>540110</v>
      </c>
      <c r="C12" s="8">
        <v>28.367999999999999</v>
      </c>
      <c r="D12" s="8">
        <v>44.013751999999997</v>
      </c>
      <c r="E12" s="8">
        <v>65.205848000000003</v>
      </c>
      <c r="F12" s="8">
        <v>88.650639999999996</v>
      </c>
      <c r="G12" s="8">
        <v>120.42105599999999</v>
      </c>
      <c r="H12" s="8">
        <v>149.53600299999999</v>
      </c>
      <c r="I12" s="8">
        <v>117.47997100000001</v>
      </c>
      <c r="J12" s="8">
        <v>128.90303700000001</v>
      </c>
      <c r="K12" s="8">
        <v>113.662458</v>
      </c>
      <c r="L12" s="8">
        <v>108.766209</v>
      </c>
      <c r="M12" s="8">
        <v>106.640063</v>
      </c>
      <c r="N12" s="8">
        <v>94.708202999999997</v>
      </c>
      <c r="O12" s="8">
        <v>80.357014000000007</v>
      </c>
      <c r="P12" s="25">
        <v>81.105267999999995</v>
      </c>
      <c r="Q12" s="25">
        <v>59.978898999999998</v>
      </c>
      <c r="R12" s="25">
        <v>80.730079000000003</v>
      </c>
      <c r="S12" s="25">
        <v>72.973793999999998</v>
      </c>
      <c r="T12" s="25">
        <v>80.679264000000003</v>
      </c>
      <c r="U12" s="25">
        <v>91.275289999999998</v>
      </c>
      <c r="V12" s="25">
        <v>95.280456000000001</v>
      </c>
      <c r="W12" s="25">
        <v>109.143671</v>
      </c>
      <c r="X12" s="25">
        <v>81.098163999999997</v>
      </c>
      <c r="Y12" s="25">
        <v>83.793051000000006</v>
      </c>
      <c r="Z12" s="25">
        <v>67.727503999999996</v>
      </c>
      <c r="AA12" s="25">
        <v>62.582942000000003</v>
      </c>
      <c r="AB12" s="25">
        <v>50.234239000000009</v>
      </c>
      <c r="AC12" s="25">
        <f t="shared" si="0"/>
        <v>2263.314875</v>
      </c>
    </row>
    <row r="13" spans="1:29" ht="12.75" customHeight="1" x14ac:dyDescent="0.15">
      <c r="A13" s="3">
        <v>5</v>
      </c>
      <c r="B13" s="3">
        <v>540419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25">
        <v>18.973981999999999</v>
      </c>
      <c r="Q13" s="25">
        <v>16.824914</v>
      </c>
      <c r="R13" s="25">
        <v>18.742674999999998</v>
      </c>
      <c r="S13" s="25">
        <v>22.335311000000001</v>
      </c>
      <c r="T13" s="25">
        <v>28.919353999999998</v>
      </c>
      <c r="U13" s="25">
        <v>27.670332999999999</v>
      </c>
      <c r="V13" s="25">
        <v>29.506537999999999</v>
      </c>
      <c r="W13" s="25">
        <v>36.536453000000002</v>
      </c>
      <c r="X13" s="25">
        <v>33.299885000000003</v>
      </c>
      <c r="Y13" s="25">
        <v>38.060796000000003</v>
      </c>
      <c r="Z13" s="25">
        <v>55.085456999999998</v>
      </c>
      <c r="AA13" s="25">
        <v>52.561034999999997</v>
      </c>
      <c r="AB13" s="25">
        <v>51.800870000000003</v>
      </c>
      <c r="AC13" s="25">
        <f t="shared" si="0"/>
        <v>430.31760299999996</v>
      </c>
    </row>
    <row r="14" spans="1:29" ht="12.75" customHeight="1" x14ac:dyDescent="0.15">
      <c r="A14" s="3">
        <v>6</v>
      </c>
      <c r="B14" s="3">
        <v>560750</v>
      </c>
      <c r="C14" s="8">
        <v>5.577</v>
      </c>
      <c r="D14" s="8">
        <v>9.0509330000000006</v>
      </c>
      <c r="E14" s="8">
        <v>9.4784240000000004</v>
      </c>
      <c r="F14" s="8">
        <v>12.355705</v>
      </c>
      <c r="G14" s="8">
        <v>15.324536</v>
      </c>
      <c r="H14" s="8">
        <v>15.549467</v>
      </c>
      <c r="I14" s="8">
        <v>18.308036999999999</v>
      </c>
      <c r="J14" s="8">
        <v>20.861577</v>
      </c>
      <c r="K14" s="8">
        <v>24.794139999999999</v>
      </c>
      <c r="L14" s="8">
        <v>28.605346000000001</v>
      </c>
      <c r="M14" s="8">
        <v>26.433191999999998</v>
      </c>
      <c r="N14" s="8">
        <v>27.366122000000001</v>
      </c>
      <c r="O14" s="8">
        <v>26.107182000000002</v>
      </c>
      <c r="P14" s="25">
        <v>22.483436999999999</v>
      </c>
      <c r="Q14" s="25">
        <v>23.877621000000001</v>
      </c>
      <c r="R14" s="25">
        <v>28.131167000000001</v>
      </c>
      <c r="S14" s="25">
        <v>28.627908000000001</v>
      </c>
      <c r="T14" s="25">
        <v>31.228842</v>
      </c>
      <c r="U14" s="25">
        <v>36.575688</v>
      </c>
      <c r="V14" s="25">
        <v>37.132185</v>
      </c>
      <c r="W14" s="25">
        <v>33.81317</v>
      </c>
      <c r="X14" s="25">
        <v>37.074751999999997</v>
      </c>
      <c r="Y14" s="25">
        <v>44.093575000000001</v>
      </c>
      <c r="Z14" s="25">
        <v>49.326400999999997</v>
      </c>
      <c r="AA14" s="25">
        <v>43.838116999999997</v>
      </c>
      <c r="AB14" s="25">
        <v>43.967661999999997</v>
      </c>
      <c r="AC14" s="25">
        <f t="shared" si="0"/>
        <v>699.98218600000007</v>
      </c>
    </row>
    <row r="15" spans="1:29" ht="12.75" customHeight="1" x14ac:dyDescent="0.15">
      <c r="A15" s="3">
        <v>7</v>
      </c>
      <c r="B15" s="3">
        <v>701912</v>
      </c>
      <c r="C15" s="8">
        <v>0</v>
      </c>
      <c r="D15" s="8">
        <v>1.1884920000000001</v>
      </c>
      <c r="E15" s="8">
        <v>3.1586910000000001</v>
      </c>
      <c r="F15" s="8">
        <v>3.2176529999999999</v>
      </c>
      <c r="G15" s="8">
        <v>3.593788</v>
      </c>
      <c r="H15" s="8">
        <v>3.67476</v>
      </c>
      <c r="I15" s="8">
        <v>4.3854600000000001</v>
      </c>
      <c r="J15" s="8">
        <v>5.9885780000000004</v>
      </c>
      <c r="K15" s="8">
        <v>6.6122920000000001</v>
      </c>
      <c r="L15" s="8">
        <v>13.560784</v>
      </c>
      <c r="M15" s="8">
        <v>14.473274999999999</v>
      </c>
      <c r="N15" s="8">
        <v>13.384719</v>
      </c>
      <c r="O15" s="8">
        <v>14.690327</v>
      </c>
      <c r="P15" s="25">
        <v>18.695537999999999</v>
      </c>
      <c r="Q15" s="25">
        <v>18.134622</v>
      </c>
      <c r="R15" s="25">
        <v>24.108107</v>
      </c>
      <c r="S15" s="25">
        <v>25.771345</v>
      </c>
      <c r="T15" s="25">
        <v>28.080677999999999</v>
      </c>
      <c r="U15" s="25">
        <v>28.348537</v>
      </c>
      <c r="V15" s="25">
        <v>30.742481000000002</v>
      </c>
      <c r="W15" s="25">
        <v>30.306629000000001</v>
      </c>
      <c r="X15" s="25">
        <v>32.933456</v>
      </c>
      <c r="Y15" s="25">
        <v>42.361026000000003</v>
      </c>
      <c r="Z15" s="25">
        <v>39.184908999999998</v>
      </c>
      <c r="AA15" s="25">
        <v>39.472282999999997</v>
      </c>
      <c r="AB15" s="25">
        <v>35.577931</v>
      </c>
      <c r="AC15" s="25">
        <f t="shared" si="0"/>
        <v>481.6463609999999</v>
      </c>
    </row>
    <row r="16" spans="1:29" ht="12.75" customHeight="1" x14ac:dyDescent="0.15">
      <c r="A16" s="3">
        <v>8</v>
      </c>
      <c r="B16" s="3">
        <v>540220</v>
      </c>
      <c r="C16" s="8">
        <v>1.77</v>
      </c>
      <c r="D16" s="8">
        <v>3.3503639999999999</v>
      </c>
      <c r="E16" s="8">
        <v>4.7075250000000004</v>
      </c>
      <c r="F16" s="8">
        <v>3.869739</v>
      </c>
      <c r="G16" s="8">
        <v>6.9435399999999996</v>
      </c>
      <c r="H16" s="8">
        <v>6.0785109999999998</v>
      </c>
      <c r="I16" s="8">
        <v>6.7428710000000001</v>
      </c>
      <c r="J16" s="8">
        <v>17.889481</v>
      </c>
      <c r="K16" s="8">
        <v>23.062802000000001</v>
      </c>
      <c r="L16" s="8">
        <v>23.098123999999999</v>
      </c>
      <c r="M16" s="8">
        <v>26.379010999999998</v>
      </c>
      <c r="N16" s="8">
        <v>24.992629999999998</v>
      </c>
      <c r="O16" s="8">
        <v>40.013379</v>
      </c>
      <c r="P16" s="25">
        <v>35.772103000000001</v>
      </c>
      <c r="Q16" s="25">
        <v>25.331785</v>
      </c>
      <c r="R16" s="25">
        <v>39.426005000000004</v>
      </c>
      <c r="S16" s="25">
        <v>46.157961</v>
      </c>
      <c r="T16" s="25">
        <v>49.466436000000002</v>
      </c>
      <c r="U16" s="25">
        <v>36.393518</v>
      </c>
      <c r="V16" s="25">
        <v>34.692712</v>
      </c>
      <c r="W16" s="25">
        <v>43.614704000000003</v>
      </c>
      <c r="X16" s="25">
        <v>41.319941999999998</v>
      </c>
      <c r="Y16" s="25">
        <v>36.673703000000003</v>
      </c>
      <c r="Z16" s="25">
        <v>42.828761999999998</v>
      </c>
      <c r="AA16" s="25">
        <v>35.807980000000001</v>
      </c>
      <c r="AB16" s="25">
        <v>22.470234999999999</v>
      </c>
      <c r="AC16" s="25">
        <f t="shared" si="0"/>
        <v>678.85382300000015</v>
      </c>
    </row>
    <row r="17" spans="1:29" ht="12.75" customHeight="1" x14ac:dyDescent="0.15">
      <c r="A17" s="3">
        <v>9</v>
      </c>
      <c r="B17" s="3">
        <v>530500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25">
        <v>3.5460189999999998</v>
      </c>
      <c r="Q17" s="25">
        <v>5.1801979999999999</v>
      </c>
      <c r="R17" s="25">
        <v>9.7521280000000008</v>
      </c>
      <c r="S17" s="25">
        <v>9.5047139999999999</v>
      </c>
      <c r="T17" s="25">
        <v>12.872142</v>
      </c>
      <c r="U17" s="25">
        <v>12.612069999999999</v>
      </c>
      <c r="V17" s="25">
        <v>13.529971</v>
      </c>
      <c r="W17" s="25">
        <v>16.174817000000001</v>
      </c>
      <c r="X17" s="25">
        <v>19.567630999999999</v>
      </c>
      <c r="Y17" s="25">
        <v>23.297604</v>
      </c>
      <c r="Z17" s="25">
        <v>26.510221000000001</v>
      </c>
      <c r="AA17" s="25">
        <v>34.944619000000003</v>
      </c>
      <c r="AB17" s="25">
        <v>30.017555999999999</v>
      </c>
      <c r="AC17" s="25">
        <f t="shared" si="0"/>
        <v>217.50969000000003</v>
      </c>
    </row>
    <row r="18" spans="1:29" ht="12.75" customHeight="1" x14ac:dyDescent="0.15">
      <c r="A18" s="3">
        <v>10</v>
      </c>
      <c r="B18" s="3">
        <v>540211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25">
        <v>5.2343450000000002</v>
      </c>
      <c r="Q18" s="25">
        <v>3.0930719999999998</v>
      </c>
      <c r="R18" s="25">
        <v>9.3924869999999991</v>
      </c>
      <c r="S18" s="25">
        <v>12.414021999999999</v>
      </c>
      <c r="T18" s="25">
        <v>13.889915999999999</v>
      </c>
      <c r="U18" s="25">
        <v>14.098482000000001</v>
      </c>
      <c r="V18" s="25">
        <v>16.109797</v>
      </c>
      <c r="W18" s="25">
        <v>18.786738</v>
      </c>
      <c r="X18" s="25">
        <v>20.380372999999999</v>
      </c>
      <c r="Y18" s="25">
        <v>25.455100000000002</v>
      </c>
      <c r="Z18" s="25">
        <v>28.294965999999999</v>
      </c>
      <c r="AA18" s="25">
        <v>30.365898999999999</v>
      </c>
      <c r="AB18" s="25">
        <v>24.011362999999999</v>
      </c>
      <c r="AC18" s="25">
        <f t="shared" si="0"/>
        <v>221.52655999999999</v>
      </c>
    </row>
    <row r="19" spans="1:29" ht="12.75" customHeight="1" x14ac:dyDescent="0.15">
      <c r="A19" s="3">
        <v>11</v>
      </c>
      <c r="B19" s="3">
        <v>520512</v>
      </c>
      <c r="C19" s="8">
        <v>3.4340000000000002</v>
      </c>
      <c r="D19" s="8">
        <v>20.800999999999998</v>
      </c>
      <c r="E19" s="8">
        <v>28.31767</v>
      </c>
      <c r="F19" s="8">
        <v>30.515560000000001</v>
      </c>
      <c r="G19" s="8">
        <v>47.094672000000003</v>
      </c>
      <c r="H19" s="8">
        <v>54.157091000000001</v>
      </c>
      <c r="I19" s="8">
        <v>42.253391000000001</v>
      </c>
      <c r="J19" s="8">
        <v>22.888483000000001</v>
      </c>
      <c r="K19" s="8">
        <v>19.018319000000002</v>
      </c>
      <c r="L19" s="8">
        <v>22.259384000000001</v>
      </c>
      <c r="M19" s="8">
        <v>23.495405999999999</v>
      </c>
      <c r="N19" s="8">
        <v>34.475138000000001</v>
      </c>
      <c r="O19" s="8">
        <v>34.262051999999997</v>
      </c>
      <c r="P19" s="25">
        <v>39.214382000000001</v>
      </c>
      <c r="Q19" s="25">
        <v>31.797376</v>
      </c>
      <c r="R19" s="25">
        <v>46.799691000000003</v>
      </c>
      <c r="S19" s="25">
        <v>131.45595700000001</v>
      </c>
      <c r="T19" s="25">
        <v>113.429153</v>
      </c>
      <c r="U19" s="25">
        <v>116.015663</v>
      </c>
      <c r="V19" s="25">
        <v>89.193638000000007</v>
      </c>
      <c r="W19" s="25">
        <v>64.782408000000004</v>
      </c>
      <c r="X19" s="25">
        <v>47.785786999999999</v>
      </c>
      <c r="Y19" s="25">
        <v>46.711094000000003</v>
      </c>
      <c r="Z19" s="25">
        <v>53.024447000000002</v>
      </c>
      <c r="AA19" s="25">
        <v>29.569797000000001</v>
      </c>
      <c r="AB19" s="25">
        <v>5.9733559999999999</v>
      </c>
      <c r="AC19" s="25">
        <f t="shared" si="0"/>
        <v>1198.724915</v>
      </c>
    </row>
    <row r="20" spans="1:29" ht="12.75" customHeight="1" x14ac:dyDescent="0.15">
      <c r="A20" s="3">
        <v>12</v>
      </c>
      <c r="B20" s="3">
        <v>540219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25">
        <v>25.594463999999999</v>
      </c>
      <c r="Q20" s="25">
        <v>12.199571000000001</v>
      </c>
      <c r="R20" s="25">
        <v>21.268342000000001</v>
      </c>
      <c r="S20" s="25">
        <v>19.954626999999999</v>
      </c>
      <c r="T20" s="25">
        <v>26.008209000000001</v>
      </c>
      <c r="U20" s="25">
        <v>29.861795999999998</v>
      </c>
      <c r="V20" s="25">
        <v>25.552674</v>
      </c>
      <c r="W20" s="25">
        <v>23.976610999999998</v>
      </c>
      <c r="X20" s="25">
        <v>26.416861000000001</v>
      </c>
      <c r="Y20" s="25">
        <v>28.645906</v>
      </c>
      <c r="Z20" s="25">
        <v>35.843316999999999</v>
      </c>
      <c r="AA20" s="25">
        <v>27.161307999999998</v>
      </c>
      <c r="AB20" s="25">
        <v>20.502262000000002</v>
      </c>
      <c r="AC20" s="25">
        <f t="shared" si="0"/>
        <v>322.98594800000001</v>
      </c>
    </row>
    <row r="21" spans="1:29" ht="12.75" customHeight="1" x14ac:dyDescent="0.15">
      <c r="A21" s="3">
        <v>13</v>
      </c>
      <c r="B21" s="3">
        <v>540269</v>
      </c>
      <c r="C21" s="8">
        <v>0.27</v>
      </c>
      <c r="D21" s="8">
        <v>0.32239800000000002</v>
      </c>
      <c r="E21" s="8">
        <v>0.74022299999999996</v>
      </c>
      <c r="F21" s="8">
        <v>0.40509299999999998</v>
      </c>
      <c r="G21" s="8">
        <v>0.48660599999999998</v>
      </c>
      <c r="H21" s="8">
        <v>1.2404489999999999</v>
      </c>
      <c r="I21" s="8">
        <v>0.62227100000000002</v>
      </c>
      <c r="J21" s="8">
        <v>0.75019499999999995</v>
      </c>
      <c r="K21" s="8">
        <v>0.55233399999999999</v>
      </c>
      <c r="L21" s="8">
        <v>0.69974099999999995</v>
      </c>
      <c r="M21" s="8">
        <v>3.260281</v>
      </c>
      <c r="N21" s="8">
        <v>5.8484470000000002</v>
      </c>
      <c r="O21" s="8">
        <v>8.54373</v>
      </c>
      <c r="P21" s="25">
        <v>14.308712</v>
      </c>
      <c r="Q21" s="25">
        <v>12.467521</v>
      </c>
      <c r="R21" s="25">
        <v>10.056925</v>
      </c>
      <c r="S21" s="25">
        <v>11.590875</v>
      </c>
      <c r="T21" s="25">
        <v>11.20051</v>
      </c>
      <c r="U21" s="25">
        <v>14.122591</v>
      </c>
      <c r="V21" s="25">
        <v>19.375889999999998</v>
      </c>
      <c r="W21" s="25">
        <v>20.605606999999999</v>
      </c>
      <c r="X21" s="25">
        <v>25.181023</v>
      </c>
      <c r="Y21" s="25">
        <v>22.23601</v>
      </c>
      <c r="Z21" s="25">
        <v>31.072265999999999</v>
      </c>
      <c r="AA21" s="25">
        <v>25.819880000000001</v>
      </c>
      <c r="AB21" s="25">
        <v>33.809332999999995</v>
      </c>
      <c r="AC21" s="25">
        <f t="shared" si="0"/>
        <v>275.588911</v>
      </c>
    </row>
    <row r="22" spans="1:29" ht="12.75" customHeight="1" x14ac:dyDescent="0.15">
      <c r="A22" s="3">
        <v>14</v>
      </c>
      <c r="B22" s="3">
        <v>701911</v>
      </c>
      <c r="C22" s="8">
        <v>0</v>
      </c>
      <c r="D22" s="8">
        <v>2.0667550000000001</v>
      </c>
      <c r="E22" s="8">
        <v>1.7223820000000001</v>
      </c>
      <c r="F22" s="8">
        <v>1.384333</v>
      </c>
      <c r="G22" s="8">
        <v>1.7389019999999999</v>
      </c>
      <c r="H22" s="8">
        <v>1.723778</v>
      </c>
      <c r="I22" s="8">
        <v>1.4991760000000001</v>
      </c>
      <c r="J22" s="8">
        <v>3.2214589999999999</v>
      </c>
      <c r="K22" s="8">
        <v>2.6858270000000002</v>
      </c>
      <c r="L22" s="8">
        <v>2.7480020000000001</v>
      </c>
      <c r="M22" s="8">
        <v>3.2279990000000001</v>
      </c>
      <c r="N22" s="8">
        <v>5.2561020000000003</v>
      </c>
      <c r="O22" s="8">
        <v>7.2992299999999997</v>
      </c>
      <c r="P22" s="25">
        <v>10.786490000000001</v>
      </c>
      <c r="Q22" s="25">
        <v>10.975549000000001</v>
      </c>
      <c r="R22" s="25">
        <v>14.907377</v>
      </c>
      <c r="S22" s="25">
        <v>13.876218</v>
      </c>
      <c r="T22" s="25">
        <v>16.001284999999999</v>
      </c>
      <c r="U22" s="25">
        <v>15.693270999999999</v>
      </c>
      <c r="V22" s="25">
        <v>15.046388</v>
      </c>
      <c r="W22" s="25">
        <v>15.79928</v>
      </c>
      <c r="X22" s="25">
        <v>15.592567000000001</v>
      </c>
      <c r="Y22" s="25">
        <v>20.296824000000001</v>
      </c>
      <c r="Z22" s="25">
        <v>24.844550999999999</v>
      </c>
      <c r="AA22" s="25">
        <v>20.844014000000001</v>
      </c>
      <c r="AB22" s="25">
        <v>18.997024000000003</v>
      </c>
      <c r="AC22" s="25">
        <f t="shared" si="0"/>
        <v>248.23478299999999</v>
      </c>
    </row>
    <row r="23" spans="1:29" ht="12.75" customHeight="1" x14ac:dyDescent="0.15">
      <c r="A23" s="3">
        <v>15</v>
      </c>
      <c r="B23" s="3">
        <v>550921</v>
      </c>
      <c r="C23" s="8">
        <v>0.72</v>
      </c>
      <c r="D23" s="8">
        <v>1.4600420000000001</v>
      </c>
      <c r="E23" s="8">
        <v>0.37429899999999999</v>
      </c>
      <c r="F23" s="8">
        <v>0.44908500000000001</v>
      </c>
      <c r="G23" s="8">
        <v>0.69744600000000001</v>
      </c>
      <c r="H23" s="8">
        <v>0.57758900000000002</v>
      </c>
      <c r="I23" s="8">
        <v>1.025552</v>
      </c>
      <c r="J23" s="8">
        <v>1.4349879999999999</v>
      </c>
      <c r="K23" s="8">
        <v>1.7347870000000001</v>
      </c>
      <c r="L23" s="8">
        <v>1.8967149999999999</v>
      </c>
      <c r="M23" s="8">
        <v>2.762756</v>
      </c>
      <c r="N23" s="8">
        <v>5.6782009999999996</v>
      </c>
      <c r="O23" s="8">
        <v>6.9825860000000004</v>
      </c>
      <c r="P23" s="25">
        <v>7.9070320000000001</v>
      </c>
      <c r="Q23" s="25">
        <v>8.8785629999999998</v>
      </c>
      <c r="R23" s="25">
        <v>6.3672599999999999</v>
      </c>
      <c r="S23" s="25">
        <v>8.7520159999999994</v>
      </c>
      <c r="T23" s="25">
        <v>6.7318259999999999</v>
      </c>
      <c r="U23" s="25">
        <v>9.0000920000000004</v>
      </c>
      <c r="V23" s="25">
        <v>13.114204000000001</v>
      </c>
      <c r="W23" s="25">
        <v>19.293344000000001</v>
      </c>
      <c r="X23" s="25">
        <v>17.358938999999999</v>
      </c>
      <c r="Y23" s="25">
        <v>18.915158000000002</v>
      </c>
      <c r="Z23" s="25">
        <v>20.144290000000002</v>
      </c>
      <c r="AA23" s="25">
        <v>19.672118000000001</v>
      </c>
      <c r="AB23" s="25">
        <v>17.159614000000005</v>
      </c>
      <c r="AC23" s="25">
        <f t="shared" si="0"/>
        <v>199.08850200000003</v>
      </c>
    </row>
    <row r="24" spans="1:29" ht="12.75" customHeight="1" x14ac:dyDescent="0.15">
      <c r="A24" s="3">
        <v>16</v>
      </c>
      <c r="B24" s="3">
        <v>550953</v>
      </c>
      <c r="C24" s="8">
        <v>0.126</v>
      </c>
      <c r="D24" s="8">
        <v>2.0521530000000001</v>
      </c>
      <c r="E24" s="8">
        <v>7.8959260000000002</v>
      </c>
      <c r="F24" s="8">
        <v>5.2647500000000003</v>
      </c>
      <c r="G24" s="8">
        <v>10.834299</v>
      </c>
      <c r="H24" s="8">
        <v>11.398156</v>
      </c>
      <c r="I24" s="8">
        <v>7.2603549999999997</v>
      </c>
      <c r="J24" s="8">
        <v>4.4880120000000003</v>
      </c>
      <c r="K24" s="8">
        <v>2.5758800000000002</v>
      </c>
      <c r="L24" s="8">
        <v>3.311814</v>
      </c>
      <c r="M24" s="8">
        <v>4.7487149999999998</v>
      </c>
      <c r="N24" s="8">
        <v>4.5081889999999998</v>
      </c>
      <c r="O24" s="8">
        <v>5.3361679999999998</v>
      </c>
      <c r="P24" s="25">
        <v>5.2382030000000004</v>
      </c>
      <c r="Q24" s="25">
        <v>4.4475319999999998</v>
      </c>
      <c r="R24" s="25">
        <v>7.7346709999999996</v>
      </c>
      <c r="S24" s="25">
        <v>13.258304000000001</v>
      </c>
      <c r="T24" s="25">
        <v>9.7192070000000008</v>
      </c>
      <c r="U24" s="25">
        <v>12.504842999999999</v>
      </c>
      <c r="V24" s="25">
        <v>13.124528</v>
      </c>
      <c r="W24" s="25">
        <v>13.448354999999999</v>
      </c>
      <c r="X24" s="25">
        <v>15.419105999999999</v>
      </c>
      <c r="Y24" s="25">
        <v>15.890701999999999</v>
      </c>
      <c r="Z24" s="25">
        <v>24.336234000000001</v>
      </c>
      <c r="AA24" s="25">
        <v>19.602250000000002</v>
      </c>
      <c r="AB24" s="25">
        <v>7.4282539999999999</v>
      </c>
      <c r="AC24" s="25">
        <f t="shared" si="0"/>
        <v>231.95260599999997</v>
      </c>
    </row>
    <row r="25" spans="1:29" ht="12.75" customHeight="1" x14ac:dyDescent="0.15">
      <c r="A25" s="3">
        <v>17</v>
      </c>
      <c r="B25" s="3">
        <v>540231</v>
      </c>
      <c r="C25" s="8">
        <v>3.71</v>
      </c>
      <c r="D25" s="8">
        <v>4.1902470000000003</v>
      </c>
      <c r="E25" s="8">
        <v>6.4824539999999997</v>
      </c>
      <c r="F25" s="8">
        <v>6.1777369999999996</v>
      </c>
      <c r="G25" s="8">
        <v>9.1899250000000006</v>
      </c>
      <c r="H25" s="8">
        <v>16.296247999999999</v>
      </c>
      <c r="I25" s="8">
        <v>6.8030179999999998</v>
      </c>
      <c r="J25" s="8">
        <v>7.7626189999999999</v>
      </c>
      <c r="K25" s="8">
        <v>7.9478169999999997</v>
      </c>
      <c r="L25" s="8">
        <v>9.0585299999999993</v>
      </c>
      <c r="M25" s="8">
        <v>6.7081809999999997</v>
      </c>
      <c r="N25" s="8">
        <v>6.5268790000000001</v>
      </c>
      <c r="O25" s="8">
        <v>7.9468959999999997</v>
      </c>
      <c r="P25" s="25">
        <v>13.795431000000001</v>
      </c>
      <c r="Q25" s="25">
        <v>22.992775999999999</v>
      </c>
      <c r="R25" s="25">
        <v>29.427296999999999</v>
      </c>
      <c r="S25" s="25">
        <v>30.938970000000001</v>
      </c>
      <c r="T25" s="25">
        <v>37.367825000000003</v>
      </c>
      <c r="U25" s="25">
        <v>31.318059000000002</v>
      </c>
      <c r="V25" s="25">
        <v>28.284725999999999</v>
      </c>
      <c r="W25" s="25">
        <v>28.768173000000001</v>
      </c>
      <c r="X25" s="25">
        <v>24.699141999999998</v>
      </c>
      <c r="Y25" s="25">
        <v>27.033331</v>
      </c>
      <c r="Z25" s="25">
        <v>23.441939000000001</v>
      </c>
      <c r="AA25" s="25">
        <v>19.592732000000002</v>
      </c>
      <c r="AB25" s="25">
        <v>12.479156</v>
      </c>
      <c r="AC25" s="25">
        <f t="shared" si="0"/>
        <v>428.94010799999995</v>
      </c>
    </row>
    <row r="26" spans="1:29" ht="12.75" customHeight="1" x14ac:dyDescent="0.15">
      <c r="A26" s="3">
        <v>18</v>
      </c>
      <c r="B26" s="3">
        <v>550922</v>
      </c>
      <c r="C26" s="8">
        <v>0.63200000000000001</v>
      </c>
      <c r="D26" s="8">
        <v>1.7814540000000001</v>
      </c>
      <c r="E26" s="8">
        <v>2.142671</v>
      </c>
      <c r="F26" s="8">
        <v>1.965876</v>
      </c>
      <c r="G26" s="8">
        <v>1.490067</v>
      </c>
      <c r="H26" s="8">
        <v>2.2482250000000001</v>
      </c>
      <c r="I26" s="8">
        <v>2.230769</v>
      </c>
      <c r="J26" s="8">
        <v>3.1205240000000001</v>
      </c>
      <c r="K26" s="8">
        <v>2.7636590000000001</v>
      </c>
      <c r="L26" s="8">
        <v>2.4668130000000001</v>
      </c>
      <c r="M26" s="8">
        <v>4.6308049999999996</v>
      </c>
      <c r="N26" s="8">
        <v>5.7012309999999999</v>
      </c>
      <c r="O26" s="8">
        <v>6.6374599999999999</v>
      </c>
      <c r="P26" s="25">
        <v>8.4936819999999997</v>
      </c>
      <c r="Q26" s="25">
        <v>6.9762440000000003</v>
      </c>
      <c r="R26" s="25">
        <v>9.1704050000000006</v>
      </c>
      <c r="S26" s="25">
        <v>8.2214500000000008</v>
      </c>
      <c r="T26" s="25">
        <v>11.118315000000001</v>
      </c>
      <c r="U26" s="25">
        <v>11.720933</v>
      </c>
      <c r="V26" s="25">
        <v>11.682074</v>
      </c>
      <c r="W26" s="25">
        <v>14.774386</v>
      </c>
      <c r="X26" s="25">
        <v>12.707765999999999</v>
      </c>
      <c r="Y26" s="25">
        <v>17.214354</v>
      </c>
      <c r="Z26" s="25">
        <v>16.232582000000001</v>
      </c>
      <c r="AA26" s="25">
        <v>18.154461999999999</v>
      </c>
      <c r="AB26" s="25">
        <v>12.403947000000001</v>
      </c>
      <c r="AC26" s="25">
        <f t="shared" si="0"/>
        <v>196.682154</v>
      </c>
    </row>
    <row r="27" spans="1:29" ht="12.75" customHeight="1" x14ac:dyDescent="0.15">
      <c r="A27" s="3">
        <v>19</v>
      </c>
      <c r="B27" s="3">
        <v>540247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25">
        <v>23.201577</v>
      </c>
      <c r="Q27" s="25">
        <v>18.984453999999999</v>
      </c>
      <c r="R27" s="25">
        <v>24.708227999999998</v>
      </c>
      <c r="S27" s="25">
        <v>26.734438999999998</v>
      </c>
      <c r="T27" s="25">
        <v>21.306436000000001</v>
      </c>
      <c r="U27" s="25">
        <v>18.530162000000001</v>
      </c>
      <c r="V27" s="25">
        <v>18.528824</v>
      </c>
      <c r="W27" s="25">
        <v>17.980129000000002</v>
      </c>
      <c r="X27" s="25">
        <v>16.855297</v>
      </c>
      <c r="Y27" s="25">
        <v>18.636510999999999</v>
      </c>
      <c r="Z27" s="25">
        <v>24.293037999999999</v>
      </c>
      <c r="AA27" s="25">
        <v>16.485904999999999</v>
      </c>
      <c r="AB27" s="25">
        <v>9.4772470000000002</v>
      </c>
      <c r="AC27" s="25">
        <f t="shared" si="0"/>
        <v>255.72224700000004</v>
      </c>
    </row>
    <row r="28" spans="1:29" ht="12.75" customHeight="1" x14ac:dyDescent="0.15">
      <c r="A28" s="3">
        <v>20</v>
      </c>
      <c r="B28" s="3">
        <v>540244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25">
        <v>31.741505</v>
      </c>
      <c r="Q28" s="25">
        <v>26.048679</v>
      </c>
      <c r="R28" s="25">
        <v>27.638076999999999</v>
      </c>
      <c r="S28" s="25">
        <v>25.708119</v>
      </c>
      <c r="T28" s="25">
        <v>34.841721</v>
      </c>
      <c r="U28" s="25">
        <v>31.273258999999999</v>
      </c>
      <c r="V28" s="25">
        <v>30.672461999999999</v>
      </c>
      <c r="W28" s="25">
        <v>39.653162000000002</v>
      </c>
      <c r="X28" s="25">
        <v>32.907048000000003</v>
      </c>
      <c r="Y28" s="25">
        <v>32.535193</v>
      </c>
      <c r="Z28" s="25">
        <v>31.048576000000001</v>
      </c>
      <c r="AA28" s="25">
        <v>14.508984</v>
      </c>
      <c r="AB28" s="25">
        <v>12.96306</v>
      </c>
      <c r="AC28" s="25">
        <f t="shared" si="0"/>
        <v>371.53984499999996</v>
      </c>
    </row>
    <row r="29" spans="1:29" ht="12.75" customHeight="1" x14ac:dyDescent="0.15">
      <c r="A29" s="3">
        <v>21</v>
      </c>
      <c r="B29" s="3">
        <v>701919</v>
      </c>
      <c r="C29" s="8">
        <v>0</v>
      </c>
      <c r="D29" s="8">
        <v>8.3334550000000007</v>
      </c>
      <c r="E29" s="8">
        <v>8.9230769999999993</v>
      </c>
      <c r="F29" s="8">
        <v>11.695551</v>
      </c>
      <c r="G29" s="8">
        <v>9.8490909999999996</v>
      </c>
      <c r="H29" s="8">
        <v>10.586373999999999</v>
      </c>
      <c r="I29" s="8">
        <v>17.279767</v>
      </c>
      <c r="J29" s="8">
        <v>11.727964</v>
      </c>
      <c r="K29" s="8">
        <v>13.21255</v>
      </c>
      <c r="L29" s="8">
        <v>16.200744</v>
      </c>
      <c r="M29" s="8">
        <v>21.352402000000001</v>
      </c>
      <c r="N29" s="8">
        <v>23.074985000000002</v>
      </c>
      <c r="O29" s="8">
        <v>29.819566999999999</v>
      </c>
      <c r="P29" s="25">
        <v>25.900071000000001</v>
      </c>
      <c r="Q29" s="25">
        <v>11.155231000000001</v>
      </c>
      <c r="R29" s="25">
        <v>14.075652</v>
      </c>
      <c r="S29" s="25">
        <v>17.349136999999999</v>
      </c>
      <c r="T29" s="25">
        <v>14.935546</v>
      </c>
      <c r="U29" s="25">
        <v>12.490157999999999</v>
      </c>
      <c r="V29" s="25">
        <v>11.205062</v>
      </c>
      <c r="W29" s="25">
        <v>13.854448</v>
      </c>
      <c r="X29" s="25">
        <v>8.4250939999999996</v>
      </c>
      <c r="Y29" s="25">
        <v>11.277494000000001</v>
      </c>
      <c r="Z29" s="25">
        <v>11.883692</v>
      </c>
      <c r="AA29" s="25">
        <v>10.51956</v>
      </c>
      <c r="AB29" s="25">
        <v>7.869491</v>
      </c>
      <c r="AC29" s="25">
        <f t="shared" si="0"/>
        <v>352.99616299999997</v>
      </c>
    </row>
    <row r="30" spans="1:29" ht="12.75" customHeight="1" x14ac:dyDescent="0.15">
      <c r="A30" s="3">
        <v>22</v>
      </c>
      <c r="B30" s="3">
        <v>540245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25">
        <v>18.397940999999999</v>
      </c>
      <c r="Q30" s="25">
        <v>21.678445</v>
      </c>
      <c r="R30" s="25">
        <v>28.555979000000001</v>
      </c>
      <c r="S30" s="25">
        <v>26.996538999999999</v>
      </c>
      <c r="T30" s="25">
        <v>35.730364999999999</v>
      </c>
      <c r="U30" s="25">
        <v>31.301762</v>
      </c>
      <c r="V30" s="25">
        <v>28.836223</v>
      </c>
      <c r="W30" s="25">
        <v>21.397122</v>
      </c>
      <c r="X30" s="25">
        <v>17.319665000000001</v>
      </c>
      <c r="Y30" s="25">
        <v>16.70421</v>
      </c>
      <c r="Z30" s="25">
        <v>16.349682999999999</v>
      </c>
      <c r="AA30" s="25">
        <v>9.8481719999999999</v>
      </c>
      <c r="AB30" s="25">
        <v>5.9803860000000002</v>
      </c>
      <c r="AC30" s="25">
        <f t="shared" si="0"/>
        <v>279.09649199999996</v>
      </c>
    </row>
    <row r="31" spans="1:29" ht="12.75" customHeight="1" x14ac:dyDescent="0.15">
      <c r="A31" s="3">
        <v>23</v>
      </c>
      <c r="B31" s="3">
        <v>550200</v>
      </c>
      <c r="C31" s="8">
        <v>0.63400000000000001</v>
      </c>
      <c r="D31" s="8">
        <v>0.51187300000000002</v>
      </c>
      <c r="E31" s="8">
        <v>0.33343600000000001</v>
      </c>
      <c r="F31" s="8">
        <v>4.7409559999999997</v>
      </c>
      <c r="G31" s="8">
        <v>8.9430420000000002</v>
      </c>
      <c r="H31" s="8">
        <v>7.9725840000000003</v>
      </c>
      <c r="I31" s="8">
        <v>8.6731770000000008</v>
      </c>
      <c r="J31" s="8">
        <v>6.1796790000000001</v>
      </c>
      <c r="K31" s="8">
        <v>5.8119139999999998</v>
      </c>
      <c r="L31" s="8">
        <v>6.5382439999999997</v>
      </c>
      <c r="M31" s="8">
        <v>11.043659</v>
      </c>
      <c r="N31" s="8">
        <v>15.460549</v>
      </c>
      <c r="O31" s="8">
        <v>21.097940999999999</v>
      </c>
      <c r="P31" s="25">
        <v>20.328327000000002</v>
      </c>
      <c r="Q31" s="25">
        <v>19.907859999999999</v>
      </c>
      <c r="R31" s="25">
        <v>20.672201000000001</v>
      </c>
      <c r="S31" s="25">
        <v>14.797058</v>
      </c>
      <c r="T31" s="25">
        <v>13.661685</v>
      </c>
      <c r="U31" s="25">
        <v>15.701449</v>
      </c>
      <c r="V31" s="25">
        <v>0</v>
      </c>
      <c r="W31" s="25">
        <v>20.209174999999998</v>
      </c>
      <c r="X31" s="25">
        <v>0</v>
      </c>
      <c r="Y31" s="25">
        <v>16.492466</v>
      </c>
      <c r="Z31" s="25">
        <v>0</v>
      </c>
      <c r="AA31" s="25">
        <v>8.7521000000000004</v>
      </c>
      <c r="AB31" s="25">
        <v>3.9707029999999999</v>
      </c>
      <c r="AC31" s="25">
        <f t="shared" si="0"/>
        <v>252.434078</v>
      </c>
    </row>
    <row r="32" spans="1:29" ht="12.75" customHeight="1" x14ac:dyDescent="0.15">
      <c r="A32" s="3">
        <v>24</v>
      </c>
      <c r="B32" s="3">
        <v>560600</v>
      </c>
      <c r="C32" s="8">
        <v>11.465999999999999</v>
      </c>
      <c r="D32" s="8">
        <v>12.02692</v>
      </c>
      <c r="E32" s="8">
        <v>13.024932</v>
      </c>
      <c r="F32" s="8">
        <v>20.305972000000001</v>
      </c>
      <c r="G32" s="8">
        <v>18.601158000000002</v>
      </c>
      <c r="H32" s="8">
        <v>15.466212000000001</v>
      </c>
      <c r="I32" s="8">
        <v>6.1113739999999996</v>
      </c>
      <c r="J32" s="8">
        <v>7.8412110000000004</v>
      </c>
      <c r="K32" s="8">
        <v>7.426558</v>
      </c>
      <c r="L32" s="8">
        <v>11.231384</v>
      </c>
      <c r="M32" s="8">
        <v>10.221083999999999</v>
      </c>
      <c r="N32" s="8">
        <v>10.653756</v>
      </c>
      <c r="O32" s="8">
        <v>11.912844</v>
      </c>
      <c r="P32" s="25">
        <v>10.492993999999999</v>
      </c>
      <c r="Q32" s="25">
        <v>12.062787999999999</v>
      </c>
      <c r="R32" s="25">
        <v>16.303546000000001</v>
      </c>
      <c r="S32" s="25">
        <v>18.776064000000002</v>
      </c>
      <c r="T32" s="25">
        <v>22.035084999999999</v>
      </c>
      <c r="U32" s="25">
        <v>19.240385</v>
      </c>
      <c r="V32" s="25">
        <v>17.495837999999999</v>
      </c>
      <c r="W32" s="25">
        <v>12.916785000000001</v>
      </c>
      <c r="X32" s="25">
        <v>10.166065</v>
      </c>
      <c r="Y32" s="25">
        <v>8.7602720000000005</v>
      </c>
      <c r="Z32" s="25">
        <v>14.139764</v>
      </c>
      <c r="AA32" s="25">
        <v>8.6582720000000002</v>
      </c>
      <c r="AB32" s="25">
        <v>5.4615349999999996</v>
      </c>
      <c r="AC32" s="25">
        <f t="shared" si="0"/>
        <v>332.79879800000009</v>
      </c>
    </row>
    <row r="33" spans="1:29" ht="12.75" customHeight="1" x14ac:dyDescent="0.15">
      <c r="A33" s="3">
        <v>25</v>
      </c>
      <c r="B33" s="3">
        <v>560749</v>
      </c>
      <c r="C33" s="8">
        <v>3.18</v>
      </c>
      <c r="D33" s="8">
        <v>2.8361019999999999</v>
      </c>
      <c r="E33" s="8">
        <v>2.6548630000000002</v>
      </c>
      <c r="F33" s="8">
        <v>2.9703879999999998</v>
      </c>
      <c r="G33" s="8">
        <v>2.7083810000000001</v>
      </c>
      <c r="H33" s="8">
        <v>3.5043160000000002</v>
      </c>
      <c r="I33" s="8">
        <v>3.4190049999999998</v>
      </c>
      <c r="J33" s="8">
        <v>4.1066479999999999</v>
      </c>
      <c r="K33" s="8">
        <v>4.1427899999999998</v>
      </c>
      <c r="L33" s="8">
        <v>5.0901779999999999</v>
      </c>
      <c r="M33" s="8">
        <v>7.3568309999999997</v>
      </c>
      <c r="N33" s="8">
        <v>8.0815669999999997</v>
      </c>
      <c r="O33" s="8">
        <v>7.1443250000000003</v>
      </c>
      <c r="P33" s="25">
        <v>8.0908079999999991</v>
      </c>
      <c r="Q33" s="25">
        <v>5.9842899999999997</v>
      </c>
      <c r="R33" s="25">
        <v>6.8506989999999996</v>
      </c>
      <c r="S33" s="25">
        <v>8.7691119999999998</v>
      </c>
      <c r="T33" s="25">
        <v>7.3555609999999998</v>
      </c>
      <c r="U33" s="25">
        <v>8.30335</v>
      </c>
      <c r="V33" s="25">
        <v>7.9600929999999996</v>
      </c>
      <c r="W33" s="25">
        <v>7.5685710000000004</v>
      </c>
      <c r="X33" s="25">
        <v>6.7033649999999998</v>
      </c>
      <c r="Y33" s="25">
        <v>6.2060979999999999</v>
      </c>
      <c r="Z33" s="25">
        <v>10.379352000000001</v>
      </c>
      <c r="AA33" s="25">
        <v>7.9684619999999997</v>
      </c>
      <c r="AB33" s="25">
        <v>6.6495639999999998</v>
      </c>
      <c r="AC33" s="25">
        <f t="shared" si="0"/>
        <v>155.98471900000001</v>
      </c>
    </row>
    <row r="34" spans="1:29" ht="12.75" customHeight="1" x14ac:dyDescent="0.15">
      <c r="A34" s="3"/>
      <c r="B34" s="7" t="s">
        <v>25</v>
      </c>
      <c r="C34" s="8">
        <f>SUM(C9:C33)</f>
        <v>293.803</v>
      </c>
      <c r="D34" s="8">
        <f t="shared" ref="D34:Y34" si="1">SUM(D9:D33)</f>
        <v>495.77800399999995</v>
      </c>
      <c r="E34" s="8">
        <f t="shared" si="1"/>
        <v>664.36951699999997</v>
      </c>
      <c r="F34" s="8">
        <f t="shared" si="1"/>
        <v>889.11087399999974</v>
      </c>
      <c r="G34" s="8">
        <f t="shared" si="1"/>
        <v>717.35957300000007</v>
      </c>
      <c r="H34" s="8">
        <f t="shared" si="1"/>
        <v>972.67982600000016</v>
      </c>
      <c r="I34" s="8">
        <f t="shared" si="1"/>
        <v>872.65197299999977</v>
      </c>
      <c r="J34" s="8">
        <f t="shared" si="1"/>
        <v>820.01075099999991</v>
      </c>
      <c r="K34" s="8">
        <f t="shared" si="1"/>
        <v>897.250451</v>
      </c>
      <c r="L34" s="8">
        <f t="shared" si="1"/>
        <v>966.71567800000003</v>
      </c>
      <c r="M34" s="8">
        <f t="shared" si="1"/>
        <v>919.60314299999982</v>
      </c>
      <c r="N34" s="8">
        <f t="shared" si="1"/>
        <v>1018.749534</v>
      </c>
      <c r="O34" s="8">
        <f t="shared" si="1"/>
        <v>1001.3926</v>
      </c>
      <c r="P34" s="8">
        <f t="shared" si="1"/>
        <v>1230.816292</v>
      </c>
      <c r="Q34" s="8">
        <f t="shared" si="1"/>
        <v>978.02398199999993</v>
      </c>
      <c r="R34" s="8">
        <f t="shared" si="1"/>
        <v>1363.8016990000006</v>
      </c>
      <c r="S34" s="8">
        <f t="shared" si="1"/>
        <v>1756.5961599999998</v>
      </c>
      <c r="T34" s="8">
        <f t="shared" si="1"/>
        <v>1369.852097</v>
      </c>
      <c r="U34" s="8">
        <f t="shared" si="1"/>
        <v>1344.9789350000001</v>
      </c>
      <c r="V34" s="8">
        <f t="shared" si="1"/>
        <v>1230.3747210000001</v>
      </c>
      <c r="W34" s="8">
        <f t="shared" si="1"/>
        <v>1211.1553810000003</v>
      </c>
      <c r="X34" s="8">
        <f t="shared" si="1"/>
        <v>777.58797299999992</v>
      </c>
      <c r="Y34" s="8">
        <f t="shared" si="1"/>
        <v>861.80027000000007</v>
      </c>
      <c r="Z34" s="8">
        <f t="shared" ref="Z34:AB34" si="2">SUM(Z9:Z33)</f>
        <v>1307.813629</v>
      </c>
      <c r="AA34" s="8">
        <f t="shared" si="2"/>
        <v>1021.4896979999999</v>
      </c>
      <c r="AB34" s="8">
        <f t="shared" si="2"/>
        <v>762.71749200000011</v>
      </c>
      <c r="AC34" s="25">
        <f t="shared" si="0"/>
        <v>25746.483253000002</v>
      </c>
    </row>
    <row r="35" spans="1:29" ht="12.75" customHeight="1" x14ac:dyDescent="0.15">
      <c r="A35" s="3"/>
      <c r="B35" s="7" t="s">
        <v>26</v>
      </c>
      <c r="C35" s="8">
        <f>C36-C34</f>
        <v>219.16150300000004</v>
      </c>
      <c r="D35" s="8">
        <f t="shared" ref="D35:Y35" si="3">D36-D34</f>
        <v>311.8918240000001</v>
      </c>
      <c r="E35" s="8">
        <f t="shared" si="3"/>
        <v>361.18294800000001</v>
      </c>
      <c r="F35" s="8">
        <f t="shared" si="3"/>
        <v>368.07578000000035</v>
      </c>
      <c r="G35" s="8">
        <f t="shared" si="3"/>
        <v>438.93421799999999</v>
      </c>
      <c r="H35" s="8">
        <f t="shared" si="3"/>
        <v>500.86220299999979</v>
      </c>
      <c r="I35" s="8">
        <f t="shared" si="3"/>
        <v>523.54154100000028</v>
      </c>
      <c r="J35" s="8">
        <f t="shared" si="3"/>
        <v>482.15319000000011</v>
      </c>
      <c r="K35" s="8">
        <f t="shared" si="3"/>
        <v>477.2225380000001</v>
      </c>
      <c r="L35" s="8">
        <f t="shared" si="3"/>
        <v>428.99195800000007</v>
      </c>
      <c r="M35" s="8">
        <f t="shared" si="3"/>
        <v>483.15900800000009</v>
      </c>
      <c r="N35" s="8">
        <f t="shared" si="3"/>
        <v>546.05722500000002</v>
      </c>
      <c r="O35" s="8">
        <f t="shared" si="3"/>
        <v>554.88218500000005</v>
      </c>
      <c r="P35" s="8">
        <f t="shared" si="3"/>
        <v>424.27282600000012</v>
      </c>
      <c r="Q35" s="8">
        <f t="shared" si="3"/>
        <v>303.30259300000012</v>
      </c>
      <c r="R35" s="8">
        <f t="shared" si="3"/>
        <v>369.3543009999994</v>
      </c>
      <c r="S35" s="8">
        <f t="shared" si="3"/>
        <v>457.25667500000031</v>
      </c>
      <c r="T35" s="8">
        <f t="shared" si="3"/>
        <v>445.06548599999996</v>
      </c>
      <c r="U35" s="8">
        <f t="shared" si="3"/>
        <v>423.94908899999996</v>
      </c>
      <c r="V35" s="8">
        <f t="shared" si="3"/>
        <v>506.85113999999976</v>
      </c>
      <c r="W35" s="8">
        <f t="shared" si="3"/>
        <v>467.67094299999985</v>
      </c>
      <c r="X35" s="8">
        <f t="shared" si="3"/>
        <v>824.6337410000001</v>
      </c>
      <c r="Y35" s="8">
        <f t="shared" si="3"/>
        <v>234.61818400000027</v>
      </c>
      <c r="Z35" s="8">
        <f t="shared" ref="Z35:AB35" si="4">Z36-Z34</f>
        <v>278.65022699999986</v>
      </c>
      <c r="AA35" s="8">
        <f t="shared" si="4"/>
        <v>103.19667700000036</v>
      </c>
      <c r="AB35" s="8">
        <f t="shared" si="4"/>
        <v>76.011425000000031</v>
      </c>
      <c r="AC35" s="25">
        <f t="shared" si="0"/>
        <v>10610.949428</v>
      </c>
    </row>
    <row r="36" spans="1:29" ht="12.75" customHeight="1" x14ac:dyDescent="0.15">
      <c r="A36" s="3"/>
      <c r="B36" s="7" t="s">
        <v>7</v>
      </c>
      <c r="C36" s="8">
        <v>512.96450300000004</v>
      </c>
      <c r="D36" s="8">
        <v>807.66982800000005</v>
      </c>
      <c r="E36" s="8">
        <v>1025.552465</v>
      </c>
      <c r="F36" s="8">
        <v>1257.1866540000001</v>
      </c>
      <c r="G36" s="8">
        <v>1156.2937910000001</v>
      </c>
      <c r="H36" s="8">
        <v>1473.542029</v>
      </c>
      <c r="I36" s="8">
        <v>1396.1935140000001</v>
      </c>
      <c r="J36" s="8">
        <v>1302.163941</v>
      </c>
      <c r="K36" s="8">
        <v>1374.4729890000001</v>
      </c>
      <c r="L36" s="8">
        <v>1395.7076360000001</v>
      </c>
      <c r="M36" s="8">
        <v>1402.7621509999999</v>
      </c>
      <c r="N36" s="8">
        <v>1564.8067590000001</v>
      </c>
      <c r="O36" s="8">
        <v>1556.2747850000001</v>
      </c>
      <c r="P36" s="10">
        <v>1655.0891180000001</v>
      </c>
      <c r="Q36" s="10">
        <v>1281.326575</v>
      </c>
      <c r="R36" s="10">
        <v>1733.1559999999999</v>
      </c>
      <c r="S36" s="10">
        <v>2213.8528350000001</v>
      </c>
      <c r="T36" s="10">
        <v>1814.9175829999999</v>
      </c>
      <c r="U36" s="10">
        <v>1768.9280240000001</v>
      </c>
      <c r="V36" s="10">
        <v>1737.2258609999999</v>
      </c>
      <c r="W36" s="10">
        <v>1678.8263240000001</v>
      </c>
      <c r="X36" s="10">
        <v>1602.221714</v>
      </c>
      <c r="Y36" s="10">
        <v>1096.4184540000003</v>
      </c>
      <c r="Z36" s="9">
        <v>1586.4638559999999</v>
      </c>
      <c r="AA36" s="9">
        <v>1124.6863750000002</v>
      </c>
      <c r="AB36" s="9">
        <v>838.72891700000014</v>
      </c>
      <c r="AC36" s="25">
        <f t="shared" si="0"/>
        <v>36357.432680999998</v>
      </c>
    </row>
    <row r="37" spans="1:29" s="2" customFormat="1" x14ac:dyDescent="0.15">
      <c r="A37" s="11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2" customFormat="1" x14ac:dyDescent="0.15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9" ht="12.75" customHeight="1" x14ac:dyDescent="0.15">
      <c r="A40" s="79">
        <v>1</v>
      </c>
      <c r="B40" s="79">
        <v>520100</v>
      </c>
      <c r="C40" s="13">
        <f>C9/C$36*100</f>
        <v>42.842340691164743</v>
      </c>
      <c r="D40" s="72">
        <f t="shared" ref="D40:V50" si="5">D9/D$36*100</f>
        <v>42.858293327257982</v>
      </c>
      <c r="E40" s="72">
        <f t="shared" si="5"/>
        <v>43.148729987207432</v>
      </c>
      <c r="F40" s="72">
        <f t="shared" si="5"/>
        <v>49.248258087219554</v>
      </c>
      <c r="G40" s="72">
        <f t="shared" si="5"/>
        <v>33.204162038088811</v>
      </c>
      <c r="H40" s="72">
        <f t="shared" si="5"/>
        <v>36.838466790688329</v>
      </c>
      <c r="I40" s="72">
        <f t="shared" si="5"/>
        <v>36.81606473928943</v>
      </c>
      <c r="J40" s="72">
        <f t="shared" si="5"/>
        <v>33.828252505726539</v>
      </c>
      <c r="K40" s="72">
        <f t="shared" si="5"/>
        <v>38.849572619720654</v>
      </c>
      <c r="L40" s="72">
        <f t="shared" si="5"/>
        <v>40.563042674361348</v>
      </c>
      <c r="M40" s="72">
        <f t="shared" si="5"/>
        <v>32.663354986685839</v>
      </c>
      <c r="N40" s="72">
        <f t="shared" si="5"/>
        <v>31.290701051988489</v>
      </c>
      <c r="O40" s="72">
        <f t="shared" si="5"/>
        <v>29.681553890883094</v>
      </c>
      <c r="P40" s="72">
        <f t="shared" si="5"/>
        <v>32.563727544246952</v>
      </c>
      <c r="Q40" s="72">
        <f t="shared" si="5"/>
        <v>32.146659488429016</v>
      </c>
      <c r="R40" s="72">
        <f t="shared" si="5"/>
        <v>36.386544027196635</v>
      </c>
      <c r="S40" s="72">
        <f t="shared" si="5"/>
        <v>37.699844533704066</v>
      </c>
      <c r="T40" s="72">
        <f t="shared" si="5"/>
        <v>24.814262323447885</v>
      </c>
      <c r="U40" s="72">
        <f t="shared" si="5"/>
        <v>25.789249862661457</v>
      </c>
      <c r="V40" s="72">
        <f t="shared" si="5"/>
        <v>24.294720995982228</v>
      </c>
      <c r="W40" s="78">
        <f t="shared" ref="W40:AC40" si="6">W9/W$36*100</f>
        <v>20.075475180600037</v>
      </c>
      <c r="X40" s="78">
        <f t="shared" si="6"/>
        <v>0</v>
      </c>
      <c r="Y40" s="78">
        <f t="shared" si="6"/>
        <v>0</v>
      </c>
      <c r="Z40" s="78">
        <f t="shared" si="6"/>
        <v>24.351377596086881</v>
      </c>
      <c r="AA40" s="78">
        <f t="shared" si="6"/>
        <v>19.747121858749285</v>
      </c>
      <c r="AB40" s="78">
        <f t="shared" si="6"/>
        <v>18.293282476631241</v>
      </c>
      <c r="AC40" s="78">
        <f t="shared" si="6"/>
        <v>29.876543155030156</v>
      </c>
    </row>
    <row r="41" spans="1:29" ht="12.75" customHeight="1" x14ac:dyDescent="0.15">
      <c r="A41" s="79">
        <v>2</v>
      </c>
      <c r="B41" s="79">
        <v>540233</v>
      </c>
      <c r="C41" s="72">
        <f t="shared" ref="C41:R67" si="7">C10/C$36*100</f>
        <v>2.1510260330820588</v>
      </c>
      <c r="D41" s="72">
        <f t="shared" si="7"/>
        <v>1.9967072485466177</v>
      </c>
      <c r="E41" s="72">
        <f t="shared" si="7"/>
        <v>3.6425713237401265</v>
      </c>
      <c r="F41" s="72">
        <f t="shared" si="7"/>
        <v>2.9500539066333422</v>
      </c>
      <c r="G41" s="72">
        <f t="shared" si="7"/>
        <v>3.5572378162151699</v>
      </c>
      <c r="H41" s="72">
        <f t="shared" si="7"/>
        <v>5.4841203311208711</v>
      </c>
      <c r="I41" s="72">
        <f t="shared" si="7"/>
        <v>4.3397631053599062</v>
      </c>
      <c r="J41" s="72">
        <f t="shared" si="7"/>
        <v>4.5598680112737044</v>
      </c>
      <c r="K41" s="72">
        <f t="shared" si="7"/>
        <v>4.032648836578919</v>
      </c>
      <c r="L41" s="72">
        <f t="shared" si="7"/>
        <v>3.9280268722410283</v>
      </c>
      <c r="M41" s="72">
        <f t="shared" si="7"/>
        <v>4.0850474871416749</v>
      </c>
      <c r="N41" s="72">
        <f t="shared" si="7"/>
        <v>4.7139655791836983</v>
      </c>
      <c r="O41" s="72">
        <f t="shared" si="7"/>
        <v>4.8945343543556801</v>
      </c>
      <c r="P41" s="72">
        <f t="shared" si="7"/>
        <v>5.4100167191117983</v>
      </c>
      <c r="Q41" s="72">
        <f t="shared" si="7"/>
        <v>6.9718543065416405</v>
      </c>
      <c r="R41" s="72">
        <f t="shared" si="7"/>
        <v>6.5731088834473068</v>
      </c>
      <c r="S41" s="72">
        <f t="shared" si="5"/>
        <v>6.7100013899523718</v>
      </c>
      <c r="T41" s="72">
        <f t="shared" si="5"/>
        <v>7.5497553874323788</v>
      </c>
      <c r="U41" s="72">
        <f t="shared" si="5"/>
        <v>6.5808402275614579</v>
      </c>
      <c r="V41" s="78">
        <f t="shared" ref="V41:AC56" si="8">V10/V$36*100</f>
        <v>6.7221712859362039</v>
      </c>
      <c r="W41" s="78">
        <f t="shared" si="8"/>
        <v>8.2230685822865368</v>
      </c>
      <c r="X41" s="78">
        <f t="shared" si="8"/>
        <v>7.8082048137814724</v>
      </c>
      <c r="Y41" s="78">
        <f t="shared" si="8"/>
        <v>13.218388150187041</v>
      </c>
      <c r="Z41" s="78">
        <f t="shared" si="8"/>
        <v>9.8404629522174254</v>
      </c>
      <c r="AA41" s="78">
        <f t="shared" si="8"/>
        <v>12.102561480750577</v>
      </c>
      <c r="AB41" s="78">
        <f t="shared" si="8"/>
        <v>12.46758206143976</v>
      </c>
      <c r="AC41" s="78">
        <f t="shared" si="8"/>
        <v>6.2640542911330765</v>
      </c>
    </row>
    <row r="42" spans="1:29" ht="12.75" customHeight="1" x14ac:dyDescent="0.15">
      <c r="A42" s="79">
        <v>3</v>
      </c>
      <c r="B42" s="79">
        <v>550320</v>
      </c>
      <c r="C42" s="72">
        <f t="shared" si="7"/>
        <v>0.60744943982995248</v>
      </c>
      <c r="D42" s="72">
        <f t="shared" si="5"/>
        <v>2.415808703454501</v>
      </c>
      <c r="E42" s="72">
        <f t="shared" si="5"/>
        <v>2.8606778298758218</v>
      </c>
      <c r="F42" s="72">
        <f t="shared" si="5"/>
        <v>3.0951349886028936</v>
      </c>
      <c r="G42" s="72">
        <f t="shared" si="5"/>
        <v>2.9727116298248806</v>
      </c>
      <c r="H42" s="72">
        <f t="shared" si="5"/>
        <v>3.3272857533132498</v>
      </c>
      <c r="I42" s="72">
        <f t="shared" si="5"/>
        <v>3.863560420464752</v>
      </c>
      <c r="J42" s="72">
        <f t="shared" si="5"/>
        <v>5.6037516246965406</v>
      </c>
      <c r="K42" s="72">
        <f t="shared" si="5"/>
        <v>5.226859572720203</v>
      </c>
      <c r="L42" s="72">
        <f t="shared" si="5"/>
        <v>6.4639906433814192</v>
      </c>
      <c r="M42" s="72">
        <f t="shared" si="5"/>
        <v>9.3655793255003505</v>
      </c>
      <c r="N42" s="72">
        <f t="shared" si="5"/>
        <v>10.840275198478995</v>
      </c>
      <c r="O42" s="72">
        <f t="shared" si="5"/>
        <v>9.9688665199314386</v>
      </c>
      <c r="P42" s="72">
        <f t="shared" si="5"/>
        <v>9.2451016888384849</v>
      </c>
      <c r="Q42" s="72">
        <f t="shared" si="5"/>
        <v>7.6335011626524647</v>
      </c>
      <c r="R42" s="72">
        <f t="shared" si="5"/>
        <v>7.1790940342358098</v>
      </c>
      <c r="S42" s="72">
        <f t="shared" si="5"/>
        <v>8.0612217839674045</v>
      </c>
      <c r="T42" s="72">
        <f t="shared" si="5"/>
        <v>8.5895078355191625</v>
      </c>
      <c r="U42" s="72">
        <f t="shared" si="5"/>
        <v>8.3849454012607119</v>
      </c>
      <c r="V42" s="78">
        <f t="shared" si="8"/>
        <v>6.013868740122331</v>
      </c>
      <c r="W42" s="78">
        <f t="shared" si="8"/>
        <v>6.7111314249323133</v>
      </c>
      <c r="X42" s="78">
        <f t="shared" si="8"/>
        <v>6.8199857139122511</v>
      </c>
      <c r="Y42" s="78">
        <f t="shared" si="8"/>
        <v>10.54168183491738</v>
      </c>
      <c r="Z42" s="78">
        <f t="shared" si="8"/>
        <v>7.5249420620900693</v>
      </c>
      <c r="AA42" s="78">
        <f t="shared" si="8"/>
        <v>9.4737306655822131</v>
      </c>
      <c r="AB42" s="78">
        <f t="shared" si="8"/>
        <v>7.8109191983421242</v>
      </c>
      <c r="AC42" s="78">
        <f t="shared" si="8"/>
        <v>6.9057915090690685</v>
      </c>
    </row>
    <row r="43" spans="1:29" ht="12.75" customHeight="1" x14ac:dyDescent="0.15">
      <c r="A43" s="79">
        <v>4</v>
      </c>
      <c r="B43" s="79">
        <v>540110</v>
      </c>
      <c r="C43" s="72">
        <f t="shared" si="7"/>
        <v>5.530207223715049</v>
      </c>
      <c r="D43" s="72">
        <f t="shared" si="5"/>
        <v>5.4494733459326392</v>
      </c>
      <c r="E43" s="72">
        <f t="shared" si="5"/>
        <v>6.3581191821327252</v>
      </c>
      <c r="F43" s="72">
        <f t="shared" si="5"/>
        <v>7.0515097911626414</v>
      </c>
      <c r="G43" s="72">
        <f t="shared" si="5"/>
        <v>10.414399604780026</v>
      </c>
      <c r="H43" s="72">
        <f t="shared" si="5"/>
        <v>10.148065006430841</v>
      </c>
      <c r="I43" s="72">
        <f t="shared" si="5"/>
        <v>8.4143043082493509</v>
      </c>
      <c r="J43" s="72">
        <f t="shared" si="5"/>
        <v>9.8991404186026379</v>
      </c>
      <c r="K43" s="72">
        <f t="shared" si="5"/>
        <v>8.2695301333418918</v>
      </c>
      <c r="L43" s="72">
        <f t="shared" si="5"/>
        <v>7.7929077834464175</v>
      </c>
      <c r="M43" s="72">
        <f t="shared" si="5"/>
        <v>7.6021485840617045</v>
      </c>
      <c r="N43" s="72">
        <f t="shared" si="5"/>
        <v>6.0523896931863899</v>
      </c>
      <c r="O43" s="72">
        <f t="shared" si="5"/>
        <v>5.1634206744537083</v>
      </c>
      <c r="P43" s="72">
        <f t="shared" si="5"/>
        <v>4.9003565498640409</v>
      </c>
      <c r="Q43" s="72">
        <f t="shared" si="5"/>
        <v>4.6810001579808018</v>
      </c>
      <c r="R43" s="72">
        <f t="shared" si="5"/>
        <v>4.6579811049899718</v>
      </c>
      <c r="S43" s="72">
        <f t="shared" si="5"/>
        <v>3.2962350905316606</v>
      </c>
      <c r="T43" s="72">
        <f t="shared" si="5"/>
        <v>4.4453403700370684</v>
      </c>
      <c r="U43" s="72">
        <f t="shared" si="5"/>
        <v>5.1599210799771917</v>
      </c>
      <c r="V43" s="78">
        <f t="shared" si="8"/>
        <v>5.4846326052936885</v>
      </c>
      <c r="W43" s="78">
        <f t="shared" si="8"/>
        <v>6.5011889222675769</v>
      </c>
      <c r="X43" s="78">
        <f t="shared" si="8"/>
        <v>5.0616068482517145</v>
      </c>
      <c r="Y43" s="78">
        <f t="shared" si="8"/>
        <v>7.6424334791431718</v>
      </c>
      <c r="Z43" s="78">
        <f t="shared" si="8"/>
        <v>4.2690858505130675</v>
      </c>
      <c r="AA43" s="78">
        <f t="shared" si="8"/>
        <v>5.5644794309880377</v>
      </c>
      <c r="AB43" s="78">
        <f t="shared" si="8"/>
        <v>5.9893295654667407</v>
      </c>
      <c r="AC43" s="78">
        <f t="shared" si="8"/>
        <v>6.2251779295263159</v>
      </c>
    </row>
    <row r="44" spans="1:29" ht="12.75" customHeight="1" x14ac:dyDescent="0.15">
      <c r="A44" s="79">
        <v>5</v>
      </c>
      <c r="B44" s="79">
        <v>540419</v>
      </c>
      <c r="C44" s="72">
        <f t="shared" si="7"/>
        <v>0</v>
      </c>
      <c r="D44" s="72">
        <f t="shared" si="5"/>
        <v>0</v>
      </c>
      <c r="E44" s="72">
        <f t="shared" si="5"/>
        <v>0</v>
      </c>
      <c r="F44" s="72">
        <f t="shared" si="5"/>
        <v>0</v>
      </c>
      <c r="G44" s="72">
        <f t="shared" si="5"/>
        <v>0</v>
      </c>
      <c r="H44" s="72">
        <f t="shared" si="5"/>
        <v>0</v>
      </c>
      <c r="I44" s="72">
        <f t="shared" si="5"/>
        <v>0</v>
      </c>
      <c r="J44" s="72">
        <f t="shared" si="5"/>
        <v>0</v>
      </c>
      <c r="K44" s="72">
        <f t="shared" si="5"/>
        <v>0</v>
      </c>
      <c r="L44" s="72">
        <f t="shared" si="5"/>
        <v>0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72">
        <f t="shared" si="5"/>
        <v>1.1464024380105917</v>
      </c>
      <c r="Q44" s="72">
        <f t="shared" si="5"/>
        <v>1.3130855418338607</v>
      </c>
      <c r="R44" s="72">
        <f t="shared" si="5"/>
        <v>1.0814188105398475</v>
      </c>
      <c r="S44" s="72">
        <f t="shared" si="5"/>
        <v>1.0088886960726997</v>
      </c>
      <c r="T44" s="72">
        <f t="shared" si="5"/>
        <v>1.593425193016051</v>
      </c>
      <c r="U44" s="72">
        <f t="shared" si="5"/>
        <v>1.5642430118456871</v>
      </c>
      <c r="V44" s="78">
        <f t="shared" si="8"/>
        <v>1.6984859978434317</v>
      </c>
      <c r="W44" s="78">
        <f t="shared" si="8"/>
        <v>2.1763092749789403</v>
      </c>
      <c r="X44" s="78">
        <f t="shared" si="8"/>
        <v>2.0783568659087592</v>
      </c>
      <c r="Y44" s="78">
        <f t="shared" si="8"/>
        <v>3.4713749901914728</v>
      </c>
      <c r="Z44" s="78">
        <f t="shared" si="8"/>
        <v>3.472216325109899</v>
      </c>
      <c r="AA44" s="78">
        <f t="shared" si="8"/>
        <v>4.6733948386277895</v>
      </c>
      <c r="AB44" s="78">
        <f t="shared" si="8"/>
        <v>6.1761158999123902</v>
      </c>
      <c r="AC44" s="78">
        <f t="shared" si="8"/>
        <v>1.1835753277070065</v>
      </c>
    </row>
    <row r="45" spans="1:29" ht="12.75" customHeight="1" x14ac:dyDescent="0.15">
      <c r="A45" s="79">
        <v>6</v>
      </c>
      <c r="B45" s="79">
        <v>560750</v>
      </c>
      <c r="C45" s="72">
        <f t="shared" si="7"/>
        <v>1.0872097323272287</v>
      </c>
      <c r="D45" s="72">
        <f t="shared" si="5"/>
        <v>1.1206228939382887</v>
      </c>
      <c r="E45" s="72">
        <f t="shared" si="5"/>
        <v>0.92422614380825463</v>
      </c>
      <c r="F45" s="72">
        <f t="shared" si="5"/>
        <v>0.98280593105946212</v>
      </c>
      <c r="G45" s="72">
        <f t="shared" si="5"/>
        <v>1.3253150816235766</v>
      </c>
      <c r="H45" s="72">
        <f t="shared" si="5"/>
        <v>1.0552442138723686</v>
      </c>
      <c r="I45" s="72">
        <f t="shared" si="5"/>
        <v>1.3112821980922051</v>
      </c>
      <c r="J45" s="72">
        <f t="shared" si="5"/>
        <v>1.6020699347563949</v>
      </c>
      <c r="K45" s="72">
        <f t="shared" si="5"/>
        <v>1.8039015825286615</v>
      </c>
      <c r="L45" s="72">
        <f t="shared" si="5"/>
        <v>2.0495227841542021</v>
      </c>
      <c r="M45" s="72">
        <f t="shared" si="5"/>
        <v>1.8843673520244562</v>
      </c>
      <c r="N45" s="72">
        <f t="shared" si="5"/>
        <v>1.7488499357894198</v>
      </c>
      <c r="O45" s="72">
        <f t="shared" si="5"/>
        <v>1.6775432109825004</v>
      </c>
      <c r="P45" s="72">
        <f t="shared" si="5"/>
        <v>1.3584426817553397</v>
      </c>
      <c r="Q45" s="72">
        <f t="shared" si="5"/>
        <v>1.8635078258639879</v>
      </c>
      <c r="R45" s="72">
        <f t="shared" si="5"/>
        <v>1.6231179997645915</v>
      </c>
      <c r="S45" s="72">
        <f t="shared" si="5"/>
        <v>1.2931260627357826</v>
      </c>
      <c r="T45" s="72">
        <f t="shared" si="5"/>
        <v>1.7206754892076002</v>
      </c>
      <c r="U45" s="72">
        <f t="shared" si="5"/>
        <v>2.0676753097784601</v>
      </c>
      <c r="V45" s="78">
        <f t="shared" si="8"/>
        <v>2.1374414135549182</v>
      </c>
      <c r="W45" s="78">
        <f t="shared" si="8"/>
        <v>2.0140957713503185</v>
      </c>
      <c r="X45" s="78">
        <f t="shared" si="8"/>
        <v>2.3139589031933441</v>
      </c>
      <c r="Y45" s="78">
        <f t="shared" si="8"/>
        <v>4.0216009534622437</v>
      </c>
      <c r="Z45" s="78">
        <f t="shared" si="8"/>
        <v>3.1092042099445094</v>
      </c>
      <c r="AA45" s="78">
        <f t="shared" si="8"/>
        <v>3.8978081334007437</v>
      </c>
      <c r="AB45" s="78">
        <f t="shared" si="8"/>
        <v>5.2421779085983262</v>
      </c>
      <c r="AC45" s="78">
        <f t="shared" si="8"/>
        <v>1.9252794666269248</v>
      </c>
    </row>
    <row r="46" spans="1:29" ht="12.75" customHeight="1" x14ac:dyDescent="0.15">
      <c r="A46" s="79">
        <v>7</v>
      </c>
      <c r="B46" s="79">
        <v>701912</v>
      </c>
      <c r="C46" s="72">
        <f t="shared" si="7"/>
        <v>0</v>
      </c>
      <c r="D46" s="72">
        <f t="shared" si="5"/>
        <v>0.14715072407038091</v>
      </c>
      <c r="E46" s="72">
        <f t="shared" si="5"/>
        <v>0.30799896717131875</v>
      </c>
      <c r="F46" s="72">
        <f t="shared" si="5"/>
        <v>0.25594075388585852</v>
      </c>
      <c r="G46" s="72">
        <f t="shared" si="5"/>
        <v>0.31080232618839687</v>
      </c>
      <c r="H46" s="72">
        <f t="shared" si="5"/>
        <v>0.24938277481598728</v>
      </c>
      <c r="I46" s="72">
        <f t="shared" si="5"/>
        <v>0.31410115832983304</v>
      </c>
      <c r="J46" s="72">
        <f t="shared" si="5"/>
        <v>0.45989431986582718</v>
      </c>
      <c r="K46" s="72">
        <f t="shared" si="5"/>
        <v>0.48107835169687713</v>
      </c>
      <c r="L46" s="72">
        <f t="shared" si="5"/>
        <v>0.97160634865223294</v>
      </c>
      <c r="M46" s="72">
        <f t="shared" si="5"/>
        <v>1.0317697116137832</v>
      </c>
      <c r="N46" s="72">
        <f t="shared" si="5"/>
        <v>0.85535922713892121</v>
      </c>
      <c r="O46" s="72">
        <f t="shared" si="5"/>
        <v>0.94394172170565627</v>
      </c>
      <c r="P46" s="72">
        <f t="shared" si="5"/>
        <v>1.1295789330420816</v>
      </c>
      <c r="Q46" s="72">
        <f t="shared" si="5"/>
        <v>1.4153005450620582</v>
      </c>
      <c r="R46" s="72">
        <f t="shared" si="5"/>
        <v>1.3909946363743368</v>
      </c>
      <c r="S46" s="72">
        <f t="shared" si="5"/>
        <v>1.1640947669405495</v>
      </c>
      <c r="T46" s="72">
        <f t="shared" si="5"/>
        <v>1.547215050591088</v>
      </c>
      <c r="U46" s="72">
        <f t="shared" si="5"/>
        <v>1.6025828420026207</v>
      </c>
      <c r="V46" s="78">
        <f t="shared" si="8"/>
        <v>1.7696306329623539</v>
      </c>
      <c r="W46" s="78">
        <f t="shared" si="8"/>
        <v>1.8052271736954248</v>
      </c>
      <c r="X46" s="78">
        <f t="shared" si="8"/>
        <v>2.0554868101107258</v>
      </c>
      <c r="Y46" s="78">
        <f t="shared" si="8"/>
        <v>3.8635819969516851</v>
      </c>
      <c r="Z46" s="78">
        <f t="shared" si="8"/>
        <v>2.469952835786509</v>
      </c>
      <c r="AA46" s="78">
        <f t="shared" si="8"/>
        <v>3.5096257834545197</v>
      </c>
      <c r="AB46" s="78">
        <f t="shared" si="8"/>
        <v>4.2418867740075781</v>
      </c>
      <c r="AC46" s="78">
        <f t="shared" si="8"/>
        <v>1.324753497382402</v>
      </c>
    </row>
    <row r="47" spans="1:29" ht="12.75" customHeight="1" x14ac:dyDescent="0.15">
      <c r="A47" s="79">
        <v>8</v>
      </c>
      <c r="B47" s="79">
        <v>540220</v>
      </c>
      <c r="C47" s="72">
        <f t="shared" si="7"/>
        <v>0.34505311569288055</v>
      </c>
      <c r="D47" s="72">
        <f t="shared" si="5"/>
        <v>0.41481851665752695</v>
      </c>
      <c r="E47" s="72">
        <f t="shared" si="5"/>
        <v>0.45902332261470413</v>
      </c>
      <c r="F47" s="72">
        <f t="shared" si="5"/>
        <v>0.30780942413663259</v>
      </c>
      <c r="G47" s="72">
        <f t="shared" si="5"/>
        <v>0.60049963547715701</v>
      </c>
      <c r="H47" s="72">
        <f t="shared" si="5"/>
        <v>0.41251018840128378</v>
      </c>
      <c r="I47" s="72">
        <f t="shared" si="5"/>
        <v>0.48294673570586433</v>
      </c>
      <c r="J47" s="72">
        <f t="shared" si="5"/>
        <v>1.3738270917148672</v>
      </c>
      <c r="K47" s="72">
        <f t="shared" si="5"/>
        <v>1.6779378121340438</v>
      </c>
      <c r="L47" s="72">
        <f t="shared" si="5"/>
        <v>1.6549400034951158</v>
      </c>
      <c r="M47" s="72">
        <f t="shared" si="5"/>
        <v>1.8805049010764192</v>
      </c>
      <c r="N47" s="72">
        <f t="shared" si="5"/>
        <v>1.5971703762304619</v>
      </c>
      <c r="O47" s="72">
        <f t="shared" si="5"/>
        <v>2.5710998716720836</v>
      </c>
      <c r="P47" s="72">
        <f t="shared" si="5"/>
        <v>2.161339991361118</v>
      </c>
      <c r="Q47" s="72">
        <f t="shared" si="5"/>
        <v>1.9769967699296331</v>
      </c>
      <c r="R47" s="72">
        <f t="shared" si="5"/>
        <v>2.2748099420940764</v>
      </c>
      <c r="S47" s="72">
        <f t="shared" si="5"/>
        <v>2.0849606744524189</v>
      </c>
      <c r="T47" s="72">
        <f t="shared" si="5"/>
        <v>2.7255472349457093</v>
      </c>
      <c r="U47" s="72">
        <f t="shared" si="5"/>
        <v>2.0573769823435164</v>
      </c>
      <c r="V47" s="78">
        <f t="shared" si="8"/>
        <v>1.9970179341003953</v>
      </c>
      <c r="W47" s="78">
        <f t="shared" si="8"/>
        <v>2.5979282893350679</v>
      </c>
      <c r="X47" s="78">
        <f t="shared" si="8"/>
        <v>2.5789153672648326</v>
      </c>
      <c r="Y47" s="78">
        <f t="shared" si="8"/>
        <v>3.3448637120440141</v>
      </c>
      <c r="Z47" s="78">
        <f t="shared" si="8"/>
        <v>2.6996367952551705</v>
      </c>
      <c r="AA47" s="78">
        <f t="shared" si="8"/>
        <v>3.1838191335784605</v>
      </c>
      <c r="AB47" s="78">
        <f t="shared" si="8"/>
        <v>2.6790819470458289</v>
      </c>
      <c r="AC47" s="78">
        <f t="shared" si="8"/>
        <v>1.8671665542401232</v>
      </c>
    </row>
    <row r="48" spans="1:29" ht="12.75" customHeight="1" x14ac:dyDescent="0.15">
      <c r="A48" s="79">
        <v>9</v>
      </c>
      <c r="B48" s="79">
        <v>530500</v>
      </c>
      <c r="C48" s="72">
        <f t="shared" si="7"/>
        <v>0</v>
      </c>
      <c r="D48" s="72">
        <f t="shared" si="5"/>
        <v>0</v>
      </c>
      <c r="E48" s="72">
        <f t="shared" si="5"/>
        <v>0</v>
      </c>
      <c r="F48" s="72">
        <f t="shared" si="5"/>
        <v>0</v>
      </c>
      <c r="G48" s="72">
        <f t="shared" si="5"/>
        <v>0</v>
      </c>
      <c r="H48" s="72">
        <f t="shared" si="5"/>
        <v>0</v>
      </c>
      <c r="I48" s="72">
        <f t="shared" si="5"/>
        <v>0</v>
      </c>
      <c r="J48" s="72">
        <f t="shared" si="5"/>
        <v>0</v>
      </c>
      <c r="K48" s="72">
        <f t="shared" si="5"/>
        <v>0</v>
      </c>
      <c r="L48" s="72">
        <f t="shared" si="5"/>
        <v>0</v>
      </c>
      <c r="M48" s="72">
        <f t="shared" si="5"/>
        <v>0</v>
      </c>
      <c r="N48" s="72">
        <f t="shared" si="5"/>
        <v>0</v>
      </c>
      <c r="O48" s="72">
        <f t="shared" si="5"/>
        <v>0</v>
      </c>
      <c r="P48" s="72">
        <f t="shared" si="5"/>
        <v>0.21424942992102977</v>
      </c>
      <c r="Q48" s="72">
        <f t="shared" si="5"/>
        <v>0.4042839742085268</v>
      </c>
      <c r="R48" s="72">
        <f t="shared" si="5"/>
        <v>0.56268033575742749</v>
      </c>
      <c r="S48" s="72">
        <f t="shared" si="5"/>
        <v>0.42932907959078498</v>
      </c>
      <c r="T48" s="72">
        <f t="shared" si="5"/>
        <v>0.70924113141946454</v>
      </c>
      <c r="U48" s="72">
        <f t="shared" si="5"/>
        <v>0.71297813302097357</v>
      </c>
      <c r="V48" s="78">
        <f t="shared" si="8"/>
        <v>0.77882624843103232</v>
      </c>
      <c r="W48" s="78">
        <f t="shared" si="8"/>
        <v>0.96345981527509106</v>
      </c>
      <c r="X48" s="78">
        <f t="shared" si="8"/>
        <v>1.221281101674047</v>
      </c>
      <c r="Y48" s="78">
        <f t="shared" si="8"/>
        <v>2.124882513150403</v>
      </c>
      <c r="Z48" s="78">
        <f t="shared" si="8"/>
        <v>1.6710258415115136</v>
      </c>
      <c r="AA48" s="78">
        <f t="shared" si="8"/>
        <v>3.1070545333137871</v>
      </c>
      <c r="AB48" s="78">
        <f t="shared" si="8"/>
        <v>3.5789341933467633</v>
      </c>
      <c r="AC48" s="78">
        <f t="shared" si="8"/>
        <v>0.59825371034426278</v>
      </c>
    </row>
    <row r="49" spans="1:29" ht="12.75" customHeight="1" x14ac:dyDescent="0.15">
      <c r="A49" s="79">
        <v>10</v>
      </c>
      <c r="B49" s="79">
        <v>540211</v>
      </c>
      <c r="C49" s="72">
        <f t="shared" si="7"/>
        <v>0</v>
      </c>
      <c r="D49" s="72">
        <f t="shared" si="5"/>
        <v>0</v>
      </c>
      <c r="E49" s="72">
        <f t="shared" si="5"/>
        <v>0</v>
      </c>
      <c r="F49" s="72">
        <f t="shared" si="5"/>
        <v>0</v>
      </c>
      <c r="G49" s="72">
        <f t="shared" si="5"/>
        <v>0</v>
      </c>
      <c r="H49" s="72">
        <f t="shared" si="5"/>
        <v>0</v>
      </c>
      <c r="I49" s="72">
        <f t="shared" si="5"/>
        <v>0</v>
      </c>
      <c r="J49" s="72">
        <f t="shared" si="5"/>
        <v>0</v>
      </c>
      <c r="K49" s="72">
        <f t="shared" si="5"/>
        <v>0</v>
      </c>
      <c r="L49" s="72">
        <f t="shared" si="5"/>
        <v>0</v>
      </c>
      <c r="M49" s="72">
        <f t="shared" si="5"/>
        <v>0</v>
      </c>
      <c r="N49" s="72">
        <f t="shared" si="5"/>
        <v>0</v>
      </c>
      <c r="O49" s="72">
        <f t="shared" si="5"/>
        <v>0</v>
      </c>
      <c r="P49" s="72">
        <f t="shared" si="5"/>
        <v>0.31625759260172964</v>
      </c>
      <c r="Q49" s="72">
        <f t="shared" si="5"/>
        <v>0.24139607031876315</v>
      </c>
      <c r="R49" s="72">
        <f t="shared" si="5"/>
        <v>0.54192969357634269</v>
      </c>
      <c r="S49" s="72">
        <f t="shared" si="5"/>
        <v>0.56074287340784323</v>
      </c>
      <c r="T49" s="72">
        <f t="shared" si="5"/>
        <v>0.76531938034565838</v>
      </c>
      <c r="U49" s="72">
        <f t="shared" si="5"/>
        <v>0.79700710309963418</v>
      </c>
      <c r="V49" s="78">
        <f t="shared" si="8"/>
        <v>0.92732887309924761</v>
      </c>
      <c r="W49" s="78">
        <f t="shared" si="8"/>
        <v>1.1190399942763822</v>
      </c>
      <c r="X49" s="78">
        <f t="shared" si="8"/>
        <v>1.2720070400943273</v>
      </c>
      <c r="Y49" s="78">
        <f t="shared" si="8"/>
        <v>2.3216592084102219</v>
      </c>
      <c r="Z49" s="78">
        <f t="shared" si="8"/>
        <v>1.7835241498246903</v>
      </c>
      <c r="AA49" s="78">
        <f t="shared" si="8"/>
        <v>2.699943706528853</v>
      </c>
      <c r="AB49" s="78">
        <f t="shared" si="8"/>
        <v>2.8628276089352949</v>
      </c>
      <c r="AC49" s="78">
        <f t="shared" si="8"/>
        <v>0.60930198769443744</v>
      </c>
    </row>
    <row r="50" spans="1:29" ht="12.75" customHeight="1" x14ac:dyDescent="0.15">
      <c r="A50" s="79">
        <v>11</v>
      </c>
      <c r="B50" s="79">
        <v>520512</v>
      </c>
      <c r="C50" s="72">
        <f t="shared" si="7"/>
        <v>0.66944203349680897</v>
      </c>
      <c r="D50" s="72">
        <f t="shared" si="5"/>
        <v>2.5754335842294207</v>
      </c>
      <c r="E50" s="72">
        <f t="shared" si="5"/>
        <v>2.7612112462720275</v>
      </c>
      <c r="F50" s="72">
        <f t="shared" si="5"/>
        <v>2.427289528003532</v>
      </c>
      <c r="G50" s="72">
        <f t="shared" si="5"/>
        <v>4.0728984594192985</v>
      </c>
      <c r="H50" s="72">
        <f t="shared" si="5"/>
        <v>3.6753000548449237</v>
      </c>
      <c r="I50" s="72">
        <f t="shared" si="5"/>
        <v>3.0263276957179732</v>
      </c>
      <c r="J50" s="72">
        <f t="shared" si="5"/>
        <v>1.7577266793628716</v>
      </c>
      <c r="K50" s="72">
        <f t="shared" si="5"/>
        <v>1.3836808109147936</v>
      </c>
      <c r="L50" s="72">
        <f t="shared" si="5"/>
        <v>1.5948457560778153</v>
      </c>
      <c r="M50" s="72">
        <f t="shared" si="5"/>
        <v>1.6749386903011758</v>
      </c>
      <c r="N50" s="72">
        <f t="shared" si="5"/>
        <v>2.2031562556664546</v>
      </c>
      <c r="O50" s="72">
        <f t="shared" si="5"/>
        <v>2.2015425765572623</v>
      </c>
      <c r="P50" s="72">
        <f t="shared" si="5"/>
        <v>2.369321480850918</v>
      </c>
      <c r="Q50" s="72">
        <f t="shared" si="5"/>
        <v>2.4815981046830311</v>
      </c>
      <c r="R50" s="72">
        <f t="shared" si="5"/>
        <v>2.7002584302855603</v>
      </c>
      <c r="S50" s="72">
        <f t="shared" si="5"/>
        <v>5.9378814581412778</v>
      </c>
      <c r="T50" s="72">
        <f t="shared" si="5"/>
        <v>6.249823907293095</v>
      </c>
      <c r="U50" s="72">
        <f t="shared" si="5"/>
        <v>6.5585293141356207</v>
      </c>
      <c r="V50" s="78">
        <f t="shared" si="8"/>
        <v>5.1342568633336745</v>
      </c>
      <c r="W50" s="78">
        <f t="shared" si="8"/>
        <v>3.8587915303620171</v>
      </c>
      <c r="X50" s="78">
        <f t="shared" si="8"/>
        <v>2.9824703149666587</v>
      </c>
      <c r="Y50" s="78">
        <f t="shared" si="8"/>
        <v>4.2603345309983256</v>
      </c>
      <c r="Z50" s="78">
        <f t="shared" si="8"/>
        <v>3.342304131257813</v>
      </c>
      <c r="AA50" s="78">
        <f t="shared" si="8"/>
        <v>2.6291593512013511</v>
      </c>
      <c r="AB50" s="78">
        <f t="shared" si="8"/>
        <v>0.71219149345246657</v>
      </c>
      <c r="AC50" s="78">
        <f t="shared" si="8"/>
        <v>3.2970559981987968</v>
      </c>
    </row>
    <row r="51" spans="1:29" ht="12.75" customHeight="1" x14ac:dyDescent="0.15">
      <c r="A51" s="79">
        <v>12</v>
      </c>
      <c r="B51" s="79">
        <v>540219</v>
      </c>
      <c r="C51" s="72">
        <f t="shared" si="7"/>
        <v>0</v>
      </c>
      <c r="D51" s="72">
        <f t="shared" ref="D51:U60" si="9">D20/D$36*100</f>
        <v>0</v>
      </c>
      <c r="E51" s="72">
        <f t="shared" si="9"/>
        <v>0</v>
      </c>
      <c r="F51" s="72">
        <f t="shared" si="9"/>
        <v>0</v>
      </c>
      <c r="G51" s="72">
        <f t="shared" si="9"/>
        <v>0</v>
      </c>
      <c r="H51" s="72">
        <f t="shared" si="9"/>
        <v>0</v>
      </c>
      <c r="I51" s="72">
        <f t="shared" si="9"/>
        <v>0</v>
      </c>
      <c r="J51" s="72">
        <f t="shared" si="9"/>
        <v>0</v>
      </c>
      <c r="K51" s="72">
        <f t="shared" si="9"/>
        <v>0</v>
      </c>
      <c r="L51" s="72">
        <f t="shared" si="9"/>
        <v>0</v>
      </c>
      <c r="M51" s="72">
        <f t="shared" si="9"/>
        <v>0</v>
      </c>
      <c r="N51" s="72">
        <f t="shared" si="9"/>
        <v>0</v>
      </c>
      <c r="O51" s="72">
        <f t="shared" si="9"/>
        <v>0</v>
      </c>
      <c r="P51" s="72">
        <f t="shared" si="9"/>
        <v>1.5464100223756045</v>
      </c>
      <c r="Q51" s="72">
        <f t="shared" si="9"/>
        <v>0.95210473567209042</v>
      </c>
      <c r="R51" s="72">
        <f t="shared" si="9"/>
        <v>1.2271452771706646</v>
      </c>
      <c r="S51" s="72">
        <f t="shared" si="9"/>
        <v>0.90135291219571956</v>
      </c>
      <c r="T51" s="72">
        <f t="shared" si="9"/>
        <v>1.4330242454871849</v>
      </c>
      <c r="U51" s="72">
        <f t="shared" si="9"/>
        <v>1.6881295109155894</v>
      </c>
      <c r="V51" s="78">
        <f t="shared" si="8"/>
        <v>1.4708895701846798</v>
      </c>
      <c r="W51" s="78">
        <f t="shared" si="8"/>
        <v>1.4281769744277608</v>
      </c>
      <c r="X51" s="78">
        <f t="shared" si="8"/>
        <v>1.6487643856760263</v>
      </c>
      <c r="Y51" s="78">
        <f t="shared" si="8"/>
        <v>2.612680030648225</v>
      </c>
      <c r="Z51" s="78">
        <f t="shared" si="8"/>
        <v>2.2593213746686205</v>
      </c>
      <c r="AA51" s="78">
        <f t="shared" si="8"/>
        <v>2.4150117404952107</v>
      </c>
      <c r="AB51" s="78">
        <f t="shared" si="8"/>
        <v>2.4444443948985723</v>
      </c>
      <c r="AC51" s="78">
        <f t="shared" si="8"/>
        <v>0.88836291284337299</v>
      </c>
    </row>
    <row r="52" spans="1:29" ht="12.75" customHeight="1" x14ac:dyDescent="0.15">
      <c r="A52" s="79">
        <v>13</v>
      </c>
      <c r="B52" s="79">
        <v>540269</v>
      </c>
      <c r="C52" s="72">
        <f t="shared" si="7"/>
        <v>5.2635221037897043E-2</v>
      </c>
      <c r="D52" s="72">
        <f t="shared" si="9"/>
        <v>3.9917053828585014E-2</v>
      </c>
      <c r="E52" s="72">
        <f t="shared" si="9"/>
        <v>7.2177974824525426E-2</v>
      </c>
      <c r="F52" s="72">
        <f t="shared" si="9"/>
        <v>3.2222184248545158E-2</v>
      </c>
      <c r="G52" s="72">
        <f t="shared" si="9"/>
        <v>4.2083249411827027E-2</v>
      </c>
      <c r="H52" s="72">
        <f t="shared" si="9"/>
        <v>8.4181446853050707E-2</v>
      </c>
      <c r="I52" s="72">
        <f t="shared" si="9"/>
        <v>4.4569108347827492E-2</v>
      </c>
      <c r="J52" s="72">
        <f t="shared" si="9"/>
        <v>5.7611409468448789E-2</v>
      </c>
      <c r="K52" s="72">
        <f t="shared" si="9"/>
        <v>4.0185147647161218E-2</v>
      </c>
      <c r="L52" s="72">
        <f t="shared" si="9"/>
        <v>5.0135213274709052E-2</v>
      </c>
      <c r="M52" s="72">
        <f t="shared" si="9"/>
        <v>0.23241866040339151</v>
      </c>
      <c r="N52" s="72">
        <f t="shared" si="9"/>
        <v>0.3737488329701163</v>
      </c>
      <c r="O52" s="72">
        <f t="shared" si="9"/>
        <v>0.54898595558752816</v>
      </c>
      <c r="P52" s="72">
        <f t="shared" si="9"/>
        <v>0.864528190318269</v>
      </c>
      <c r="Q52" s="72">
        <f t="shared" si="9"/>
        <v>0.97301665658499281</v>
      </c>
      <c r="R52" s="72">
        <f t="shared" si="9"/>
        <v>0.58026657727290565</v>
      </c>
      <c r="S52" s="72">
        <f t="shared" si="9"/>
        <v>0.52356122397810601</v>
      </c>
      <c r="T52" s="72">
        <f t="shared" si="9"/>
        <v>0.61713601239599647</v>
      </c>
      <c r="U52" s="72">
        <f t="shared" si="9"/>
        <v>0.79837001892621939</v>
      </c>
      <c r="V52" s="78">
        <f t="shared" si="8"/>
        <v>1.1153351118573982</v>
      </c>
      <c r="W52" s="78">
        <f t="shared" si="8"/>
        <v>1.2273816954993135</v>
      </c>
      <c r="X52" s="78">
        <f t="shared" si="8"/>
        <v>1.5716316150237868</v>
      </c>
      <c r="Y52" s="78">
        <f t="shared" si="8"/>
        <v>2.0280587141595112</v>
      </c>
      <c r="Z52" s="78">
        <f t="shared" si="8"/>
        <v>1.9585864425769812</v>
      </c>
      <c r="AA52" s="78">
        <f t="shared" si="8"/>
        <v>2.2957404458642969</v>
      </c>
      <c r="AB52" s="78">
        <f t="shared" si="8"/>
        <v>4.0310203111788017</v>
      </c>
      <c r="AC52" s="78">
        <f t="shared" si="8"/>
        <v>0.75799882081338432</v>
      </c>
    </row>
    <row r="53" spans="1:29" ht="12.75" customHeight="1" x14ac:dyDescent="0.15">
      <c r="A53" s="79">
        <v>14</v>
      </c>
      <c r="B53" s="79">
        <v>701911</v>
      </c>
      <c r="C53" s="72">
        <f t="shared" si="7"/>
        <v>0</v>
      </c>
      <c r="D53" s="72">
        <f t="shared" si="9"/>
        <v>0.25589107434133346</v>
      </c>
      <c r="E53" s="72">
        <f t="shared" si="9"/>
        <v>0.16794674663475168</v>
      </c>
      <c r="F53" s="72">
        <f t="shared" si="9"/>
        <v>0.11011356154596913</v>
      </c>
      <c r="G53" s="72">
        <f t="shared" si="9"/>
        <v>0.15038582871712403</v>
      </c>
      <c r="H53" s="72">
        <f t="shared" si="9"/>
        <v>0.1169819364548305</v>
      </c>
      <c r="I53" s="72">
        <f t="shared" si="9"/>
        <v>0.10737594645494106</v>
      </c>
      <c r="J53" s="72">
        <f t="shared" si="9"/>
        <v>0.24739273593508299</v>
      </c>
      <c r="K53" s="72">
        <f t="shared" si="9"/>
        <v>0.19540776875899743</v>
      </c>
      <c r="L53" s="72">
        <f t="shared" si="9"/>
        <v>0.19688951533399793</v>
      </c>
      <c r="M53" s="72">
        <f t="shared" si="9"/>
        <v>0.23011734367788772</v>
      </c>
      <c r="N53" s="72">
        <f t="shared" si="9"/>
        <v>0.33589463809313724</v>
      </c>
      <c r="O53" s="72">
        <f t="shared" si="9"/>
        <v>0.46901935765797298</v>
      </c>
      <c r="P53" s="72">
        <f t="shared" si="9"/>
        <v>0.65171656817092305</v>
      </c>
      <c r="Q53" s="72">
        <f t="shared" si="9"/>
        <v>0.85657702057728735</v>
      </c>
      <c r="R53" s="72">
        <f t="shared" si="9"/>
        <v>0.86012897858011639</v>
      </c>
      <c r="S53" s="72">
        <f t="shared" si="9"/>
        <v>0.6267904433674788</v>
      </c>
      <c r="T53" s="72">
        <f t="shared" si="9"/>
        <v>0.88165353346516118</v>
      </c>
      <c r="U53" s="72">
        <f t="shared" si="9"/>
        <v>0.88716277808259769</v>
      </c>
      <c r="V53" s="78">
        <f t="shared" si="8"/>
        <v>0.86611581935228876</v>
      </c>
      <c r="W53" s="78">
        <f t="shared" si="8"/>
        <v>0.94109079504760018</v>
      </c>
      <c r="X53" s="78">
        <f t="shared" si="8"/>
        <v>0.9731841020349572</v>
      </c>
      <c r="Y53" s="78">
        <f t="shared" si="8"/>
        <v>1.8511932124046493</v>
      </c>
      <c r="Z53" s="78">
        <f t="shared" si="8"/>
        <v>1.5660332194797888</v>
      </c>
      <c r="AA53" s="78">
        <f t="shared" si="8"/>
        <v>1.8533179082924338</v>
      </c>
      <c r="AB53" s="78">
        <f t="shared" si="8"/>
        <v>2.2649778271565184</v>
      </c>
      <c r="AC53" s="78">
        <f t="shared" si="8"/>
        <v>0.68276213333876234</v>
      </c>
    </row>
    <row r="54" spans="1:29" ht="12.75" customHeight="1" x14ac:dyDescent="0.15">
      <c r="A54" s="79">
        <v>15</v>
      </c>
      <c r="B54" s="79">
        <v>550921</v>
      </c>
      <c r="C54" s="72">
        <f t="shared" si="7"/>
        <v>0.14036058943439211</v>
      </c>
      <c r="D54" s="72">
        <f t="shared" si="9"/>
        <v>0.18077213601199427</v>
      </c>
      <c r="E54" s="72">
        <f t="shared" si="9"/>
        <v>3.6497303919015012E-2</v>
      </c>
      <c r="F54" s="72">
        <f t="shared" si="9"/>
        <v>3.5721425976893963E-2</v>
      </c>
      <c r="G54" s="72">
        <f t="shared" si="9"/>
        <v>6.0317369636381624E-2</v>
      </c>
      <c r="H54" s="72">
        <f t="shared" si="9"/>
        <v>3.9197321055848895E-2</v>
      </c>
      <c r="I54" s="72">
        <f t="shared" si="9"/>
        <v>7.3453428175716332E-2</v>
      </c>
      <c r="J54" s="72">
        <f t="shared" si="9"/>
        <v>0.11020025626711774</v>
      </c>
      <c r="K54" s="72">
        <f t="shared" si="9"/>
        <v>0.12621470293586104</v>
      </c>
      <c r="L54" s="72">
        <f t="shared" si="9"/>
        <v>0.13589629741052731</v>
      </c>
      <c r="M54" s="72">
        <f t="shared" si="9"/>
        <v>0.19695113658651886</v>
      </c>
      <c r="N54" s="72">
        <f t="shared" si="9"/>
        <v>0.36286915092498012</v>
      </c>
      <c r="O54" s="72">
        <f t="shared" si="9"/>
        <v>0.44867307928528827</v>
      </c>
      <c r="P54" s="72">
        <f t="shared" si="9"/>
        <v>0.47774055874132088</v>
      </c>
      <c r="Q54" s="72">
        <f t="shared" si="9"/>
        <v>0.69291960170263378</v>
      </c>
      <c r="R54" s="72">
        <f t="shared" si="9"/>
        <v>0.36737950882667225</v>
      </c>
      <c r="S54" s="72">
        <f t="shared" si="9"/>
        <v>0.39532962000159322</v>
      </c>
      <c r="T54" s="72">
        <f t="shared" si="9"/>
        <v>0.37091634700417142</v>
      </c>
      <c r="U54" s="72">
        <f t="shared" si="9"/>
        <v>0.50878791436909254</v>
      </c>
      <c r="V54" s="78">
        <f t="shared" si="8"/>
        <v>0.75489343639237949</v>
      </c>
      <c r="W54" s="78">
        <f t="shared" si="8"/>
        <v>1.1492161949207083</v>
      </c>
      <c r="X54" s="78">
        <f t="shared" si="8"/>
        <v>1.083429268765983</v>
      </c>
      <c r="Y54" s="78">
        <f t="shared" si="8"/>
        <v>1.7251769095086751</v>
      </c>
      <c r="Z54" s="78">
        <f t="shared" si="8"/>
        <v>1.2697604123670627</v>
      </c>
      <c r="AA54" s="78">
        <f t="shared" si="8"/>
        <v>1.7491203269889348</v>
      </c>
      <c r="AB54" s="78">
        <f t="shared" si="8"/>
        <v>2.045907044838422</v>
      </c>
      <c r="AC54" s="78">
        <f t="shared" si="8"/>
        <v>0.54758679950479983</v>
      </c>
    </row>
    <row r="55" spans="1:29" ht="12.75" customHeight="1" x14ac:dyDescent="0.15">
      <c r="A55" s="79">
        <v>16</v>
      </c>
      <c r="B55" s="79">
        <v>550953</v>
      </c>
      <c r="C55" s="72">
        <f t="shared" si="7"/>
        <v>2.4563103151018617E-2</v>
      </c>
      <c r="D55" s="72">
        <f t="shared" si="9"/>
        <v>0.25408315735672127</v>
      </c>
      <c r="E55" s="72">
        <f t="shared" si="9"/>
        <v>0.76991926493004925</v>
      </c>
      <c r="F55" s="72">
        <f t="shared" si="9"/>
        <v>0.41877234245599937</v>
      </c>
      <c r="G55" s="72">
        <f t="shared" si="9"/>
        <v>0.93698496734382264</v>
      </c>
      <c r="H55" s="72">
        <f t="shared" si="9"/>
        <v>0.77352092954791452</v>
      </c>
      <c r="I55" s="72">
        <f t="shared" si="9"/>
        <v>0.52001065233425792</v>
      </c>
      <c r="J55" s="72">
        <f t="shared" si="9"/>
        <v>0.34465798496565803</v>
      </c>
      <c r="K55" s="72">
        <f t="shared" si="9"/>
        <v>0.18740855736088968</v>
      </c>
      <c r="L55" s="72">
        <f t="shared" si="9"/>
        <v>0.23728565457243081</v>
      </c>
      <c r="M55" s="72">
        <f t="shared" si="9"/>
        <v>0.33852602856547992</v>
      </c>
      <c r="N55" s="72">
        <f t="shared" si="9"/>
        <v>0.28809876836683573</v>
      </c>
      <c r="O55" s="72">
        <f t="shared" si="9"/>
        <v>0.34288083643275113</v>
      </c>
      <c r="P55" s="72">
        <f t="shared" si="9"/>
        <v>0.31649069183234152</v>
      </c>
      <c r="Q55" s="72">
        <f t="shared" si="9"/>
        <v>0.34710370383132028</v>
      </c>
      <c r="R55" s="72">
        <f t="shared" si="9"/>
        <v>0.44627667676770011</v>
      </c>
      <c r="S55" s="72">
        <f t="shared" si="9"/>
        <v>0.59887919334078044</v>
      </c>
      <c r="T55" s="72">
        <f t="shared" si="9"/>
        <v>0.53551781585224756</v>
      </c>
      <c r="U55" s="72">
        <f t="shared" si="9"/>
        <v>0.70691643924117054</v>
      </c>
      <c r="V55" s="78">
        <f t="shared" si="8"/>
        <v>0.75548771720708352</v>
      </c>
      <c r="W55" s="78">
        <f t="shared" si="8"/>
        <v>0.80105695316700298</v>
      </c>
      <c r="X55" s="78">
        <f t="shared" si="8"/>
        <v>0.96235782259533142</v>
      </c>
      <c r="Y55" s="78">
        <f t="shared" si="8"/>
        <v>1.4493282142440111</v>
      </c>
      <c r="Z55" s="78">
        <f t="shared" si="8"/>
        <v>1.533992338240828</v>
      </c>
      <c r="AA55" s="78">
        <f t="shared" si="8"/>
        <v>1.742908106270959</v>
      </c>
      <c r="AB55" s="78">
        <f t="shared" si="8"/>
        <v>0.88565612195292875</v>
      </c>
      <c r="AC55" s="78">
        <f t="shared" si="8"/>
        <v>0.63797850644502718</v>
      </c>
    </row>
    <row r="56" spans="1:29" ht="12.75" customHeight="1" x14ac:dyDescent="0.15">
      <c r="A56" s="79">
        <v>17</v>
      </c>
      <c r="B56" s="79">
        <v>540231</v>
      </c>
      <c r="C56" s="72">
        <f t="shared" si="7"/>
        <v>0.72324692611332586</v>
      </c>
      <c r="D56" s="72">
        <f t="shared" si="9"/>
        <v>0.51880692514862636</v>
      </c>
      <c r="E56" s="72">
        <f t="shared" si="9"/>
        <v>0.63209384417012737</v>
      </c>
      <c r="F56" s="72">
        <f t="shared" si="9"/>
        <v>0.49139377834979775</v>
      </c>
      <c r="G56" s="72">
        <f t="shared" si="9"/>
        <v>0.79477422360386962</v>
      </c>
      <c r="H56" s="72">
        <f t="shared" si="9"/>
        <v>1.1059235284289268</v>
      </c>
      <c r="I56" s="72">
        <f t="shared" si="9"/>
        <v>0.487254662894817</v>
      </c>
      <c r="J56" s="72">
        <f t="shared" si="9"/>
        <v>0.59613223462774412</v>
      </c>
      <c r="K56" s="72">
        <f t="shared" si="9"/>
        <v>0.57824468458870526</v>
      </c>
      <c r="L56" s="72">
        <f t="shared" si="9"/>
        <v>0.64902775956439618</v>
      </c>
      <c r="M56" s="72">
        <f t="shared" si="9"/>
        <v>0.47821228960432655</v>
      </c>
      <c r="N56" s="72">
        <f t="shared" si="9"/>
        <v>0.4171044739205399</v>
      </c>
      <c r="O56" s="72">
        <f t="shared" si="9"/>
        <v>0.51063578723984793</v>
      </c>
      <c r="P56" s="72">
        <f t="shared" si="9"/>
        <v>0.83351590255576791</v>
      </c>
      <c r="Q56" s="72">
        <f t="shared" si="9"/>
        <v>1.7944508799405803</v>
      </c>
      <c r="R56" s="72">
        <f t="shared" si="9"/>
        <v>1.6979023815513434</v>
      </c>
      <c r="S56" s="72">
        <f t="shared" si="9"/>
        <v>1.3975170124621223</v>
      </c>
      <c r="T56" s="72">
        <f t="shared" si="9"/>
        <v>2.0589268267615877</v>
      </c>
      <c r="U56" s="72">
        <f t="shared" si="9"/>
        <v>1.7704541154355073</v>
      </c>
      <c r="V56" s="78">
        <f t="shared" si="8"/>
        <v>1.628154786028712</v>
      </c>
      <c r="W56" s="78">
        <f t="shared" si="8"/>
        <v>1.7135883914100456</v>
      </c>
      <c r="X56" s="78">
        <f t="shared" si="8"/>
        <v>1.5415558149151383</v>
      </c>
      <c r="Y56" s="78">
        <f t="shared" si="8"/>
        <v>2.465603429181245</v>
      </c>
      <c r="Z56" s="78">
        <f t="shared" si="8"/>
        <v>1.4776220026282152</v>
      </c>
      <c r="AA56" s="78">
        <f t="shared" si="8"/>
        <v>1.7420618259023541</v>
      </c>
      <c r="AB56" s="78">
        <f t="shared" si="8"/>
        <v>1.4878652383461337</v>
      </c>
      <c r="AC56" s="78">
        <f t="shared" si="8"/>
        <v>1.1797865700901358</v>
      </c>
    </row>
    <row r="57" spans="1:29" ht="12.75" customHeight="1" x14ac:dyDescent="0.15">
      <c r="A57" s="79">
        <v>18</v>
      </c>
      <c r="B57" s="79">
        <v>550922</v>
      </c>
      <c r="C57" s="72">
        <f t="shared" si="7"/>
        <v>0.12320540628129974</v>
      </c>
      <c r="D57" s="72">
        <f t="shared" si="9"/>
        <v>0.22056711025238399</v>
      </c>
      <c r="E57" s="72">
        <f t="shared" si="9"/>
        <v>0.20892846276762642</v>
      </c>
      <c r="F57" s="72">
        <f t="shared" si="9"/>
        <v>0.15637105228131062</v>
      </c>
      <c r="G57" s="72">
        <f t="shared" si="9"/>
        <v>0.1288657788875042</v>
      </c>
      <c r="H57" s="72">
        <f t="shared" si="9"/>
        <v>0.15257284527715362</v>
      </c>
      <c r="I57" s="72">
        <f t="shared" si="9"/>
        <v>0.15977505823021607</v>
      </c>
      <c r="J57" s="72">
        <f t="shared" si="9"/>
        <v>0.23964140779413581</v>
      </c>
      <c r="K57" s="72">
        <f t="shared" si="9"/>
        <v>0.20107044824581852</v>
      </c>
      <c r="L57" s="72">
        <f t="shared" si="9"/>
        <v>0.17674281750508386</v>
      </c>
      <c r="M57" s="72">
        <f t="shared" si="9"/>
        <v>0.33012046958201685</v>
      </c>
      <c r="N57" s="72">
        <f t="shared" si="9"/>
        <v>0.36434089814664455</v>
      </c>
      <c r="O57" s="72">
        <f t="shared" si="9"/>
        <v>0.42649666138489806</v>
      </c>
      <c r="P57" s="72">
        <f t="shared" si="9"/>
        <v>0.51318578000583526</v>
      </c>
      <c r="Q57" s="72">
        <f t="shared" si="9"/>
        <v>0.5444547967796578</v>
      </c>
      <c r="R57" s="72">
        <f t="shared" si="9"/>
        <v>0.52911595955586233</v>
      </c>
      <c r="S57" s="72">
        <f t="shared" si="9"/>
        <v>0.3713638896869132</v>
      </c>
      <c r="T57" s="72">
        <f t="shared" si="9"/>
        <v>0.61260715660827891</v>
      </c>
      <c r="U57" s="72">
        <f t="shared" si="9"/>
        <v>0.66260089958301205</v>
      </c>
      <c r="V57" s="78">
        <f t="shared" ref="V57:AC67" si="10">V26/V$36*100</f>
        <v>0.67245568133987166</v>
      </c>
      <c r="W57" s="78">
        <f t="shared" si="10"/>
        <v>0.88004255048838509</v>
      </c>
      <c r="X57" s="78">
        <f t="shared" si="10"/>
        <v>0.79313405185819363</v>
      </c>
      <c r="Y57" s="78">
        <f t="shared" si="10"/>
        <v>1.5700532891614387</v>
      </c>
      <c r="Z57" s="78">
        <f t="shared" si="10"/>
        <v>1.023192677135911</v>
      </c>
      <c r="AA57" s="78">
        <f t="shared" si="10"/>
        <v>1.6141799530558016</v>
      </c>
      <c r="AB57" s="78">
        <f t="shared" si="10"/>
        <v>1.4788982171220404</v>
      </c>
      <c r="AC57" s="78">
        <f t="shared" si="10"/>
        <v>0.54096821336558221</v>
      </c>
    </row>
    <row r="58" spans="1:29" ht="12.75" customHeight="1" x14ac:dyDescent="0.15">
      <c r="A58" s="79">
        <v>19</v>
      </c>
      <c r="B58" s="79">
        <v>540247</v>
      </c>
      <c r="C58" s="72">
        <f t="shared" si="7"/>
        <v>0</v>
      </c>
      <c r="D58" s="72">
        <f t="shared" si="9"/>
        <v>0</v>
      </c>
      <c r="E58" s="72">
        <f t="shared" si="9"/>
        <v>0</v>
      </c>
      <c r="F58" s="72">
        <f t="shared" si="9"/>
        <v>0</v>
      </c>
      <c r="G58" s="72">
        <f t="shared" si="9"/>
        <v>0</v>
      </c>
      <c r="H58" s="72">
        <f t="shared" si="9"/>
        <v>0</v>
      </c>
      <c r="I58" s="72">
        <f t="shared" si="9"/>
        <v>0</v>
      </c>
      <c r="J58" s="72">
        <f t="shared" si="9"/>
        <v>0</v>
      </c>
      <c r="K58" s="72">
        <f t="shared" si="9"/>
        <v>0</v>
      </c>
      <c r="L58" s="72">
        <f t="shared" si="9"/>
        <v>0</v>
      </c>
      <c r="M58" s="72">
        <f t="shared" si="9"/>
        <v>0</v>
      </c>
      <c r="N58" s="72">
        <f t="shared" si="9"/>
        <v>0</v>
      </c>
      <c r="O58" s="72">
        <f t="shared" si="9"/>
        <v>0</v>
      </c>
      <c r="P58" s="72">
        <f t="shared" si="9"/>
        <v>1.4018324903275692</v>
      </c>
      <c r="Q58" s="72">
        <f t="shared" si="9"/>
        <v>1.4816249323479458</v>
      </c>
      <c r="R58" s="72">
        <f t="shared" si="9"/>
        <v>1.4256205442556815</v>
      </c>
      <c r="S58" s="72">
        <f t="shared" si="9"/>
        <v>1.207597839266493</v>
      </c>
      <c r="T58" s="72">
        <f t="shared" si="9"/>
        <v>1.1739616277661025</v>
      </c>
      <c r="U58" s="72">
        <f t="shared" si="9"/>
        <v>1.0475362337297676</v>
      </c>
      <c r="V58" s="78">
        <f t="shared" si="10"/>
        <v>1.0665754186582421</v>
      </c>
      <c r="W58" s="78">
        <f t="shared" si="10"/>
        <v>1.0709939880594819</v>
      </c>
      <c r="X58" s="78">
        <f t="shared" si="10"/>
        <v>1.0519952920822793</v>
      </c>
      <c r="Y58" s="78">
        <f t="shared" si="10"/>
        <v>1.6997626163632589</v>
      </c>
      <c r="Z58" s="78">
        <f t="shared" si="10"/>
        <v>1.5312695532346248</v>
      </c>
      <c r="AA58" s="78">
        <f t="shared" si="10"/>
        <v>1.4658224164936644</v>
      </c>
      <c r="AB58" s="78">
        <f t="shared" si="10"/>
        <v>1.1299535294310115</v>
      </c>
      <c r="AC58" s="78">
        <f t="shared" si="10"/>
        <v>0.70335617270808481</v>
      </c>
    </row>
    <row r="59" spans="1:29" ht="12.75" customHeight="1" x14ac:dyDescent="0.15">
      <c r="A59" s="79">
        <v>20</v>
      </c>
      <c r="B59" s="79">
        <v>540244</v>
      </c>
      <c r="C59" s="72">
        <f t="shared" si="7"/>
        <v>0</v>
      </c>
      <c r="D59" s="72">
        <f t="shared" si="9"/>
        <v>0</v>
      </c>
      <c r="E59" s="72">
        <f t="shared" si="9"/>
        <v>0</v>
      </c>
      <c r="F59" s="72">
        <f t="shared" si="9"/>
        <v>0</v>
      </c>
      <c r="G59" s="72">
        <f t="shared" si="9"/>
        <v>0</v>
      </c>
      <c r="H59" s="72">
        <f t="shared" si="9"/>
        <v>0</v>
      </c>
      <c r="I59" s="72">
        <f t="shared" si="9"/>
        <v>0</v>
      </c>
      <c r="J59" s="72">
        <f t="shared" si="9"/>
        <v>0</v>
      </c>
      <c r="K59" s="72">
        <f t="shared" si="9"/>
        <v>0</v>
      </c>
      <c r="L59" s="72">
        <f t="shared" si="9"/>
        <v>0</v>
      </c>
      <c r="M59" s="72">
        <f t="shared" si="9"/>
        <v>0</v>
      </c>
      <c r="N59" s="72">
        <f t="shared" si="9"/>
        <v>0</v>
      </c>
      <c r="O59" s="72">
        <f t="shared" si="9"/>
        <v>0</v>
      </c>
      <c r="P59" s="72">
        <f t="shared" si="9"/>
        <v>1.9178124401153847</v>
      </c>
      <c r="Q59" s="72">
        <f t="shared" si="9"/>
        <v>2.0329461285074806</v>
      </c>
      <c r="R59" s="72">
        <f t="shared" si="9"/>
        <v>1.5946675890687279</v>
      </c>
      <c r="S59" s="72">
        <f t="shared" si="9"/>
        <v>1.1612388408825738</v>
      </c>
      <c r="T59" s="72">
        <f t="shared" si="9"/>
        <v>1.9197412227616288</v>
      </c>
      <c r="U59" s="72">
        <f t="shared" si="9"/>
        <v>1.7679215081506334</v>
      </c>
      <c r="V59" s="78">
        <f t="shared" si="10"/>
        <v>1.7656001265341514</v>
      </c>
      <c r="W59" s="78">
        <f t="shared" si="10"/>
        <v>2.3619573646856873</v>
      </c>
      <c r="X59" s="78">
        <f t="shared" si="10"/>
        <v>2.0538385987696084</v>
      </c>
      <c r="Y59" s="78">
        <f t="shared" si="10"/>
        <v>2.9674065482301692</v>
      </c>
      <c r="Z59" s="78">
        <f t="shared" si="10"/>
        <v>1.95709318447908</v>
      </c>
      <c r="AA59" s="78">
        <f t="shared" si="10"/>
        <v>1.2900471031313061</v>
      </c>
      <c r="AB59" s="78">
        <f t="shared" si="10"/>
        <v>1.5455601610073018</v>
      </c>
      <c r="AC59" s="78">
        <f t="shared" si="10"/>
        <v>1.0219089127108874</v>
      </c>
    </row>
    <row r="60" spans="1:29" ht="12.75" customHeight="1" x14ac:dyDescent="0.15">
      <c r="A60" s="79">
        <v>21</v>
      </c>
      <c r="B60" s="79">
        <v>701919</v>
      </c>
      <c r="C60" s="72">
        <f t="shared" si="7"/>
        <v>0</v>
      </c>
      <c r="D60" s="72">
        <f t="shared" si="9"/>
        <v>1.0317898120121431</v>
      </c>
      <c r="E60" s="72">
        <f t="shared" si="9"/>
        <v>0.87007513555145111</v>
      </c>
      <c r="F60" s="72">
        <f t="shared" si="9"/>
        <v>0.93029551043897729</v>
      </c>
      <c r="G60" s="72">
        <f t="shared" si="9"/>
        <v>0.85178101592002753</v>
      </c>
      <c r="H60" s="72">
        <f t="shared" si="9"/>
        <v>0.71843040725375873</v>
      </c>
      <c r="I60" s="72">
        <f t="shared" si="9"/>
        <v>1.2376340977616087</v>
      </c>
      <c r="J60" s="72">
        <f t="shared" si="9"/>
        <v>0.90065187882514097</v>
      </c>
      <c r="K60" s="72">
        <f t="shared" si="9"/>
        <v>0.96128116781784201</v>
      </c>
      <c r="L60" s="72">
        <f t="shared" si="9"/>
        <v>1.1607548445052713</v>
      </c>
      <c r="M60" s="72">
        <f t="shared" si="9"/>
        <v>1.5221683864779443</v>
      </c>
      <c r="N60" s="72">
        <f t="shared" si="9"/>
        <v>1.4746220175292586</v>
      </c>
      <c r="O60" s="72">
        <f t="shared" si="9"/>
        <v>1.9160862392305609</v>
      </c>
      <c r="P60" s="72">
        <f t="shared" si="9"/>
        <v>1.5648747078524383</v>
      </c>
      <c r="Q60" s="72">
        <f t="shared" si="9"/>
        <v>0.87060014344898762</v>
      </c>
      <c r="R60" s="72">
        <f t="shared" si="9"/>
        <v>0.812139934316357</v>
      </c>
      <c r="S60" s="72">
        <f t="shared" si="9"/>
        <v>0.78366261414119687</v>
      </c>
      <c r="T60" s="72">
        <f t="shared" si="9"/>
        <v>0.82293246480713622</v>
      </c>
      <c r="U60" s="72">
        <f t="shared" si="9"/>
        <v>0.70608627544701041</v>
      </c>
      <c r="V60" s="78">
        <f t="shared" si="10"/>
        <v>0.64499742097725998</v>
      </c>
      <c r="W60" s="78">
        <f t="shared" si="10"/>
        <v>0.82524605445726851</v>
      </c>
      <c r="X60" s="78">
        <f t="shared" si="10"/>
        <v>0.52583821117780705</v>
      </c>
      <c r="Y60" s="78">
        <f t="shared" si="10"/>
        <v>1.0285757193211196</v>
      </c>
      <c r="Z60" s="78">
        <f t="shared" si="10"/>
        <v>0.74906793212186495</v>
      </c>
      <c r="AA60" s="78">
        <f t="shared" si="10"/>
        <v>0.93533274998552351</v>
      </c>
      <c r="AB60" s="78">
        <f t="shared" si="10"/>
        <v>0.93826394207891584</v>
      </c>
      <c r="AC60" s="78">
        <f t="shared" si="10"/>
        <v>0.97090508589312996</v>
      </c>
    </row>
    <row r="61" spans="1:29" ht="12.75" customHeight="1" x14ac:dyDescent="0.15">
      <c r="A61" s="79">
        <v>22</v>
      </c>
      <c r="B61" s="79">
        <v>540245</v>
      </c>
      <c r="C61" s="72">
        <f t="shared" si="7"/>
        <v>0</v>
      </c>
      <c r="D61" s="72">
        <f t="shared" ref="D61:U67" si="11">D30/D$36*100</f>
        <v>0</v>
      </c>
      <c r="E61" s="72">
        <f t="shared" si="11"/>
        <v>0</v>
      </c>
      <c r="F61" s="72">
        <f t="shared" si="11"/>
        <v>0</v>
      </c>
      <c r="G61" s="72">
        <f t="shared" si="11"/>
        <v>0</v>
      </c>
      <c r="H61" s="72">
        <f t="shared" si="11"/>
        <v>0</v>
      </c>
      <c r="I61" s="72">
        <f t="shared" si="11"/>
        <v>0</v>
      </c>
      <c r="J61" s="72">
        <f t="shared" si="11"/>
        <v>0</v>
      </c>
      <c r="K61" s="72">
        <f t="shared" si="11"/>
        <v>0</v>
      </c>
      <c r="L61" s="72">
        <f t="shared" si="11"/>
        <v>0</v>
      </c>
      <c r="M61" s="72">
        <f t="shared" si="11"/>
        <v>0</v>
      </c>
      <c r="N61" s="72">
        <f t="shared" si="11"/>
        <v>0</v>
      </c>
      <c r="O61" s="72">
        <f t="shared" si="11"/>
        <v>0</v>
      </c>
      <c r="P61" s="72">
        <f t="shared" si="11"/>
        <v>1.1115982094204064</v>
      </c>
      <c r="Q61" s="72">
        <f t="shared" si="11"/>
        <v>1.6918750787635852</v>
      </c>
      <c r="R61" s="72">
        <f t="shared" si="11"/>
        <v>1.6476288920328004</v>
      </c>
      <c r="S61" s="72">
        <f t="shared" si="11"/>
        <v>1.2194369279293127</v>
      </c>
      <c r="T61" s="72">
        <f t="shared" si="11"/>
        <v>1.9687045480566046</v>
      </c>
      <c r="U61" s="72">
        <f t="shared" si="11"/>
        <v>1.7695328230042218</v>
      </c>
      <c r="V61" s="78">
        <f t="shared" si="10"/>
        <v>1.6599006293517298</v>
      </c>
      <c r="W61" s="78">
        <f t="shared" si="10"/>
        <v>1.2745286212226439</v>
      </c>
      <c r="X61" s="78">
        <f t="shared" si="10"/>
        <v>1.0809780474614139</v>
      </c>
      <c r="Y61" s="78">
        <f t="shared" si="10"/>
        <v>1.5235250682856523</v>
      </c>
      <c r="Z61" s="78">
        <f t="shared" si="10"/>
        <v>1.030573935748083</v>
      </c>
      <c r="AA61" s="78">
        <f t="shared" si="10"/>
        <v>0.87563717485241144</v>
      </c>
      <c r="AB61" s="78">
        <f t="shared" si="10"/>
        <v>0.71302966653288757</v>
      </c>
      <c r="AC61" s="78">
        <f t="shared" si="10"/>
        <v>0.76764631443807296</v>
      </c>
    </row>
    <row r="62" spans="1:29" ht="12.75" customHeight="1" x14ac:dyDescent="0.15">
      <c r="A62" s="79">
        <v>23</v>
      </c>
      <c r="B62" s="79">
        <v>550200</v>
      </c>
      <c r="C62" s="72">
        <f t="shared" si="7"/>
        <v>0.12359529680750637</v>
      </c>
      <c r="D62" s="72">
        <f t="shared" si="11"/>
        <v>6.3376516276153372E-2</v>
      </c>
      <c r="E62" s="72">
        <f t="shared" si="11"/>
        <v>3.2512817372049314E-2</v>
      </c>
      <c r="F62" s="72">
        <f t="shared" si="11"/>
        <v>0.37710836214460797</v>
      </c>
      <c r="G62" s="72">
        <f t="shared" si="11"/>
        <v>0.77342298900228201</v>
      </c>
      <c r="H62" s="72">
        <f t="shared" si="11"/>
        <v>0.5410489720072994</v>
      </c>
      <c r="I62" s="72">
        <f t="shared" si="11"/>
        <v>0.6212016395314669</v>
      </c>
      <c r="J62" s="72">
        <f t="shared" si="11"/>
        <v>0.47456996814504782</v>
      </c>
      <c r="K62" s="72">
        <f t="shared" si="11"/>
        <v>0.42284672354517977</v>
      </c>
      <c r="L62" s="72">
        <f t="shared" si="11"/>
        <v>0.46845369555605121</v>
      </c>
      <c r="M62" s="72">
        <f t="shared" si="11"/>
        <v>0.78727951079427161</v>
      </c>
      <c r="N62" s="72">
        <f t="shared" si="11"/>
        <v>0.98801650178710654</v>
      </c>
      <c r="O62" s="72">
        <f t="shared" si="11"/>
        <v>1.3556693974194278</v>
      </c>
      <c r="P62" s="72">
        <f t="shared" si="11"/>
        <v>1.2282315664406418</v>
      </c>
      <c r="Q62" s="72">
        <f t="shared" si="11"/>
        <v>1.5536913374328476</v>
      </c>
      <c r="R62" s="72">
        <f t="shared" si="11"/>
        <v>1.1927490081677588</v>
      </c>
      <c r="S62" s="72">
        <f t="shared" si="11"/>
        <v>0.66838489740895535</v>
      </c>
      <c r="T62" s="72">
        <f t="shared" si="11"/>
        <v>0.75274409857320779</v>
      </c>
      <c r="U62" s="72">
        <f t="shared" si="11"/>
        <v>0.88762509197491224</v>
      </c>
      <c r="V62" s="78">
        <f t="shared" si="10"/>
        <v>0</v>
      </c>
      <c r="W62" s="78">
        <f t="shared" si="10"/>
        <v>1.203768055759888</v>
      </c>
      <c r="X62" s="78">
        <f t="shared" si="10"/>
        <v>0</v>
      </c>
      <c r="Y62" s="78">
        <f t="shared" si="10"/>
        <v>1.5042127337269349</v>
      </c>
      <c r="Z62" s="78">
        <f t="shared" si="10"/>
        <v>0</v>
      </c>
      <c r="AA62" s="78">
        <f t="shared" si="10"/>
        <v>0.7781813841214178</v>
      </c>
      <c r="AB62" s="78">
        <f t="shared" si="10"/>
        <v>0.4734191130791785</v>
      </c>
      <c r="AC62" s="78">
        <f t="shared" si="10"/>
        <v>0.69431216503886783</v>
      </c>
    </row>
    <row r="63" spans="1:29" ht="12.75" customHeight="1" x14ac:dyDescent="0.15">
      <c r="A63" s="79">
        <v>24</v>
      </c>
      <c r="B63" s="79">
        <v>560600</v>
      </c>
      <c r="C63" s="72">
        <f t="shared" si="7"/>
        <v>2.2352423867426938</v>
      </c>
      <c r="D63" s="72">
        <f t="shared" si="11"/>
        <v>1.4890886824114471</v>
      </c>
      <c r="E63" s="72">
        <f t="shared" si="11"/>
        <v>1.2700405337136993</v>
      </c>
      <c r="F63" s="72">
        <f t="shared" si="11"/>
        <v>1.6151915020249648</v>
      </c>
      <c r="G63" s="72">
        <f t="shared" si="11"/>
        <v>1.6086878736859014</v>
      </c>
      <c r="H63" s="72">
        <f t="shared" si="11"/>
        <v>1.0495942223307972</v>
      </c>
      <c r="I63" s="72">
        <f t="shared" si="11"/>
        <v>0.43771683070574696</v>
      </c>
      <c r="J63" s="72">
        <f t="shared" si="11"/>
        <v>0.60216772659042639</v>
      </c>
      <c r="K63" s="72">
        <f t="shared" si="11"/>
        <v>0.54032040348811827</v>
      </c>
      <c r="L63" s="72">
        <f t="shared" si="11"/>
        <v>0.80470893117618514</v>
      </c>
      <c r="M63" s="72">
        <f t="shared" si="11"/>
        <v>0.72863984765440115</v>
      </c>
      <c r="N63" s="72">
        <f t="shared" si="11"/>
        <v>0.68083524938301976</v>
      </c>
      <c r="O63" s="72">
        <f t="shared" si="11"/>
        <v>0.76547176082403723</v>
      </c>
      <c r="P63" s="72">
        <f t="shared" si="11"/>
        <v>0.63398362576872425</v>
      </c>
      <c r="Q63" s="72">
        <f t="shared" si="11"/>
        <v>0.94142962733758939</v>
      </c>
      <c r="R63" s="72">
        <f t="shared" si="11"/>
        <v>0.94068543166339336</v>
      </c>
      <c r="S63" s="72">
        <f t="shared" si="11"/>
        <v>0.84811707911018397</v>
      </c>
      <c r="T63" s="72">
        <f t="shared" si="11"/>
        <v>1.2141094012421609</v>
      </c>
      <c r="U63" s="72">
        <f t="shared" si="11"/>
        <v>1.0876861431870219</v>
      </c>
      <c r="V63" s="78">
        <f t="shared" si="10"/>
        <v>1.0071136052469807</v>
      </c>
      <c r="W63" s="78">
        <f t="shared" si="10"/>
        <v>0.76939376130487691</v>
      </c>
      <c r="X63" s="78">
        <f t="shared" si="10"/>
        <v>0.63449801679569551</v>
      </c>
      <c r="Y63" s="78">
        <f t="shared" si="10"/>
        <v>0.79898983531701828</v>
      </c>
      <c r="Z63" s="78">
        <f t="shared" si="10"/>
        <v>0.89127552112350172</v>
      </c>
      <c r="AA63" s="78">
        <f t="shared" si="10"/>
        <v>0.76983879172538194</v>
      </c>
      <c r="AB63" s="78">
        <f t="shared" si="10"/>
        <v>0.65116808176055752</v>
      </c>
      <c r="AC63" s="78">
        <f t="shared" si="10"/>
        <v>0.91535285486182627</v>
      </c>
    </row>
    <row r="64" spans="1:29" ht="12.75" customHeight="1" x14ac:dyDescent="0.15">
      <c r="A64" s="79">
        <v>25</v>
      </c>
      <c r="B64" s="79">
        <v>560749</v>
      </c>
      <c r="C64" s="72">
        <f t="shared" si="7"/>
        <v>0.61992593666856521</v>
      </c>
      <c r="D64" s="72">
        <f t="shared" si="11"/>
        <v>0.35114621119658807</v>
      </c>
      <c r="E64" s="72">
        <f t="shared" si="11"/>
        <v>0.25887149517991753</v>
      </c>
      <c r="F64" s="72">
        <f t="shared" si="11"/>
        <v>0.23627263227374348</v>
      </c>
      <c r="G64" s="72">
        <f t="shared" si="11"/>
        <v>0.23422948571380853</v>
      </c>
      <c r="H64" s="72">
        <f t="shared" si="11"/>
        <v>0.23781581597493751</v>
      </c>
      <c r="I64" s="72">
        <f t="shared" si="11"/>
        <v>0.2448804528682261</v>
      </c>
      <c r="J64" s="72">
        <f t="shared" si="11"/>
        <v>0.31537104282324768</v>
      </c>
      <c r="K64" s="72">
        <f t="shared" si="11"/>
        <v>0.30140934257384666</v>
      </c>
      <c r="L64" s="72">
        <f t="shared" si="11"/>
        <v>0.36470231076388548</v>
      </c>
      <c r="M64" s="72">
        <f t="shared" si="11"/>
        <v>0.52445320076218682</v>
      </c>
      <c r="N64" s="72">
        <f t="shared" si="11"/>
        <v>0.51645782800456319</v>
      </c>
      <c r="O64" s="72">
        <f t="shared" si="11"/>
        <v>0.45906578123991132</v>
      </c>
      <c r="P64" s="72">
        <f t="shared" si="11"/>
        <v>0.48884425086287103</v>
      </c>
      <c r="Q64" s="72">
        <f t="shared" si="11"/>
        <v>0.46703862362333343</v>
      </c>
      <c r="R64" s="72">
        <f t="shared" si="11"/>
        <v>0.39527307409142631</v>
      </c>
      <c r="S64" s="72">
        <f t="shared" si="11"/>
        <v>0.39610184838686441</v>
      </c>
      <c r="T64" s="72">
        <f t="shared" si="11"/>
        <v>0.40528347231291328</v>
      </c>
      <c r="U64" s="72">
        <f t="shared" si="11"/>
        <v>0.46940010488521722</v>
      </c>
      <c r="V64" s="78">
        <f t="shared" si="10"/>
        <v>0.45820714385508449</v>
      </c>
      <c r="W64" s="78">
        <f t="shared" si="10"/>
        <v>0.45082513252276118</v>
      </c>
      <c r="X64" s="78">
        <f t="shared" si="10"/>
        <v>0.4183793629450212</v>
      </c>
      <c r="Y64" s="78">
        <f t="shared" si="10"/>
        <v>0.56603370522984631</v>
      </c>
      <c r="Z64" s="78">
        <f t="shared" si="10"/>
        <v>0.65424446707344353</v>
      </c>
      <c r="AA64" s="78">
        <f t="shared" si="10"/>
        <v>0.70850524885215205</v>
      </c>
      <c r="AB64" s="78">
        <f t="shared" si="10"/>
        <v>0.7928144440022924</v>
      </c>
      <c r="AC64" s="78">
        <f t="shared" si="10"/>
        <v>0.42903117051363182</v>
      </c>
    </row>
    <row r="65" spans="1:29" ht="12.75" customHeight="1" x14ac:dyDescent="0.15">
      <c r="A65" s="3"/>
      <c r="B65" s="7" t="s">
        <v>25</v>
      </c>
      <c r="C65" s="72">
        <f t="shared" si="7"/>
        <v>57.275503135545428</v>
      </c>
      <c r="D65" s="72">
        <f t="shared" si="11"/>
        <v>61.383747022923316</v>
      </c>
      <c r="E65" s="72">
        <f t="shared" si="11"/>
        <v>64.781621581885616</v>
      </c>
      <c r="F65" s="72">
        <f t="shared" si="11"/>
        <v>70.722264762444709</v>
      </c>
      <c r="G65" s="72">
        <f t="shared" si="11"/>
        <v>62.039559373539873</v>
      </c>
      <c r="H65" s="72">
        <f t="shared" si="11"/>
        <v>66.009642538672381</v>
      </c>
      <c r="I65" s="72">
        <f t="shared" si="11"/>
        <v>62.502222238514115</v>
      </c>
      <c r="J65" s="72">
        <f t="shared" si="11"/>
        <v>62.972927231441432</v>
      </c>
      <c r="K65" s="72">
        <f t="shared" si="11"/>
        <v>65.27959866659846</v>
      </c>
      <c r="L65" s="72">
        <f t="shared" si="11"/>
        <v>69.263479905472124</v>
      </c>
      <c r="M65" s="72">
        <f t="shared" si="11"/>
        <v>65.556597912513809</v>
      </c>
      <c r="N65" s="72">
        <f t="shared" si="11"/>
        <v>65.103855676789038</v>
      </c>
      <c r="O65" s="72">
        <f t="shared" si="11"/>
        <v>64.345487676843646</v>
      </c>
      <c r="P65" s="72">
        <f t="shared" si="11"/>
        <v>74.365560054392191</v>
      </c>
      <c r="Q65" s="72">
        <f t="shared" si="11"/>
        <v>76.329017214054105</v>
      </c>
      <c r="R65" s="72">
        <f t="shared" si="11"/>
        <v>78.688917731583345</v>
      </c>
      <c r="S65" s="72">
        <f t="shared" si="11"/>
        <v>79.345660751655146</v>
      </c>
      <c r="T65" s="72">
        <f t="shared" si="11"/>
        <v>75.477372076349553</v>
      </c>
      <c r="U65" s="72">
        <f t="shared" si="11"/>
        <v>76.033559124619316</v>
      </c>
      <c r="V65" s="78">
        <f t="shared" si="10"/>
        <v>70.824108057645375</v>
      </c>
      <c r="W65" s="78">
        <f t="shared" si="10"/>
        <v>72.142982492333147</v>
      </c>
      <c r="X65" s="78">
        <f t="shared" si="10"/>
        <v>48.531858369259368</v>
      </c>
      <c r="Y65" s="78">
        <f t="shared" si="10"/>
        <v>78.601401395237716</v>
      </c>
      <c r="Z65" s="78">
        <f t="shared" si="10"/>
        <v>82.435765810475559</v>
      </c>
      <c r="AA65" s="78">
        <f t="shared" si="10"/>
        <v>90.824404092207459</v>
      </c>
      <c r="AB65" s="78">
        <f t="shared" si="10"/>
        <v>90.937307220564094</v>
      </c>
      <c r="AC65" s="78">
        <f t="shared" si="10"/>
        <v>70.814910059518127</v>
      </c>
    </row>
    <row r="66" spans="1:29" ht="12.75" customHeight="1" x14ac:dyDescent="0.15">
      <c r="A66" s="3"/>
      <c r="B66" s="7" t="s">
        <v>26</v>
      </c>
      <c r="C66" s="72">
        <f t="shared" si="7"/>
        <v>42.724496864454579</v>
      </c>
      <c r="D66" s="72">
        <f t="shared" si="11"/>
        <v>38.616252977076677</v>
      </c>
      <c r="E66" s="72">
        <f t="shared" si="11"/>
        <v>35.218378418114376</v>
      </c>
      <c r="F66" s="72">
        <f t="shared" si="11"/>
        <v>29.277735237555291</v>
      </c>
      <c r="G66" s="72">
        <f t="shared" si="11"/>
        <v>37.960440626460127</v>
      </c>
      <c r="H66" s="72">
        <f t="shared" si="11"/>
        <v>33.990357461327612</v>
      </c>
      <c r="I66" s="72">
        <f t="shared" si="11"/>
        <v>37.497777761485878</v>
      </c>
      <c r="J66" s="72">
        <f t="shared" si="11"/>
        <v>37.027072768558575</v>
      </c>
      <c r="K66" s="72">
        <f t="shared" si="11"/>
        <v>34.720401333401547</v>
      </c>
      <c r="L66" s="72">
        <f t="shared" si="11"/>
        <v>30.736520094527879</v>
      </c>
      <c r="M66" s="72">
        <f t="shared" si="11"/>
        <v>34.443402087486184</v>
      </c>
      <c r="N66" s="72">
        <f t="shared" si="11"/>
        <v>34.896144323210962</v>
      </c>
      <c r="O66" s="72">
        <f t="shared" si="11"/>
        <v>35.654512323156354</v>
      </c>
      <c r="P66" s="72">
        <f t="shared" si="11"/>
        <v>25.634439945607816</v>
      </c>
      <c r="Q66" s="72">
        <f t="shared" si="11"/>
        <v>23.670982785945892</v>
      </c>
      <c r="R66" s="72">
        <f t="shared" si="11"/>
        <v>21.311082268416659</v>
      </c>
      <c r="S66" s="72">
        <f t="shared" si="11"/>
        <v>20.654339248344854</v>
      </c>
      <c r="T66" s="72">
        <f t="shared" si="11"/>
        <v>24.522627923650457</v>
      </c>
      <c r="U66" s="72">
        <f t="shared" si="11"/>
        <v>23.966440875380691</v>
      </c>
      <c r="V66" s="78">
        <f t="shared" si="10"/>
        <v>29.175891942354625</v>
      </c>
      <c r="W66" s="78">
        <f t="shared" si="10"/>
        <v>27.857017507666853</v>
      </c>
      <c r="X66" s="78">
        <f t="shared" si="10"/>
        <v>51.468141630740625</v>
      </c>
      <c r="Y66" s="78">
        <f t="shared" si="10"/>
        <v>21.398598604762284</v>
      </c>
      <c r="Z66" s="78">
        <f t="shared" si="10"/>
        <v>17.564234189524448</v>
      </c>
      <c r="AA66" s="78">
        <f t="shared" si="10"/>
        <v>9.1755959077925464</v>
      </c>
      <c r="AB66" s="78">
        <f t="shared" si="10"/>
        <v>9.0626927794359116</v>
      </c>
      <c r="AC66" s="78">
        <f t="shared" si="10"/>
        <v>29.185089940481873</v>
      </c>
    </row>
    <row r="67" spans="1:29" ht="12.75" customHeight="1" x14ac:dyDescent="0.15">
      <c r="A67" s="3"/>
      <c r="B67" s="7" t="s">
        <v>7</v>
      </c>
      <c r="C67" s="72">
        <f t="shared" si="7"/>
        <v>100</v>
      </c>
      <c r="D67" s="72">
        <f t="shared" si="11"/>
        <v>100</v>
      </c>
      <c r="E67" s="72">
        <f t="shared" si="11"/>
        <v>100</v>
      </c>
      <c r="F67" s="72">
        <f t="shared" si="11"/>
        <v>100</v>
      </c>
      <c r="G67" s="72">
        <f t="shared" si="11"/>
        <v>100</v>
      </c>
      <c r="H67" s="72">
        <f t="shared" si="11"/>
        <v>100</v>
      </c>
      <c r="I67" s="72">
        <f t="shared" si="11"/>
        <v>100</v>
      </c>
      <c r="J67" s="72">
        <f t="shared" si="11"/>
        <v>100</v>
      </c>
      <c r="K67" s="72">
        <f t="shared" si="11"/>
        <v>100</v>
      </c>
      <c r="L67" s="72">
        <f t="shared" si="11"/>
        <v>100</v>
      </c>
      <c r="M67" s="72">
        <f t="shared" si="11"/>
        <v>100</v>
      </c>
      <c r="N67" s="72">
        <f t="shared" si="11"/>
        <v>100</v>
      </c>
      <c r="O67" s="72">
        <f t="shared" si="11"/>
        <v>100</v>
      </c>
      <c r="P67" s="72">
        <f t="shared" si="11"/>
        <v>100</v>
      </c>
      <c r="Q67" s="72">
        <f t="shared" si="11"/>
        <v>100</v>
      </c>
      <c r="R67" s="72">
        <f t="shared" si="11"/>
        <v>100</v>
      </c>
      <c r="S67" s="72">
        <f t="shared" si="11"/>
        <v>100</v>
      </c>
      <c r="T67" s="72">
        <f t="shared" si="11"/>
        <v>100</v>
      </c>
      <c r="U67" s="72">
        <f t="shared" si="11"/>
        <v>100</v>
      </c>
      <c r="V67" s="78">
        <f t="shared" si="10"/>
        <v>100</v>
      </c>
      <c r="W67" s="78">
        <f t="shared" si="10"/>
        <v>100</v>
      </c>
      <c r="X67" s="78">
        <f t="shared" si="10"/>
        <v>100</v>
      </c>
      <c r="Y67" s="78">
        <f t="shared" si="10"/>
        <v>100</v>
      </c>
      <c r="Z67" s="78">
        <f t="shared" si="10"/>
        <v>100</v>
      </c>
      <c r="AA67" s="78">
        <f t="shared" si="10"/>
        <v>100</v>
      </c>
      <c r="AB67" s="78">
        <f t="shared" si="10"/>
        <v>100</v>
      </c>
      <c r="AC67" s="78">
        <f t="shared" si="10"/>
        <v>100</v>
      </c>
    </row>
    <row r="68" spans="1:29" ht="12.75" customHeight="1" x14ac:dyDescent="0.15">
      <c r="A68" s="3"/>
      <c r="B68" s="7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59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2" customFormat="1" x14ac:dyDescent="0.15">
      <c r="A70" s="1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9" ht="12.75" customHeight="1" x14ac:dyDescent="0.15">
      <c r="A71" s="79">
        <v>1</v>
      </c>
      <c r="B71" s="79">
        <v>520100</v>
      </c>
      <c r="C71" s="13" t="s">
        <v>10</v>
      </c>
      <c r="D71" s="13">
        <f>IF(C9=0,"--",((D9/C9)*100-100))</f>
        <v>57.510035219278677</v>
      </c>
      <c r="E71" s="72">
        <f t="shared" ref="E71:V82" si="12">IF(D9=0,"--",((E9/D9)*100-100))</f>
        <v>27.837175959946364</v>
      </c>
      <c r="F71" s="72">
        <f t="shared" si="12"/>
        <v>39.915147867882098</v>
      </c>
      <c r="G71" s="72">
        <f t="shared" si="12"/>
        <v>-37.988807643334752</v>
      </c>
      <c r="H71" s="72">
        <f t="shared" si="12"/>
        <v>41.385006447296604</v>
      </c>
      <c r="I71" s="72">
        <f t="shared" si="12"/>
        <v>-5.3067751519415509</v>
      </c>
      <c r="J71" s="72">
        <f t="shared" si="12"/>
        <v>-14.303665271277836</v>
      </c>
      <c r="K71" s="72">
        <f t="shared" si="12"/>
        <v>21.220822536324292</v>
      </c>
      <c r="L71" s="72">
        <f t="shared" si="12"/>
        <v>6.0235944821296528</v>
      </c>
      <c r="M71" s="72">
        <f t="shared" si="12"/>
        <v>-19.068078572387392</v>
      </c>
      <c r="N71" s="72">
        <f t="shared" si="12"/>
        <v>6.8639385878471728</v>
      </c>
      <c r="O71" s="72">
        <f t="shared" si="12"/>
        <v>-5.6597750009724024</v>
      </c>
      <c r="P71" s="72">
        <f t="shared" si="12"/>
        <v>16.676281940146339</v>
      </c>
      <c r="Q71" s="72">
        <f t="shared" si="12"/>
        <v>-23.574165776865968</v>
      </c>
      <c r="R71" s="72">
        <f t="shared" si="12"/>
        <v>53.102675401857482</v>
      </c>
      <c r="S71" s="72">
        <f t="shared" si="12"/>
        <v>32.345702554732668</v>
      </c>
      <c r="T71" s="72">
        <f t="shared" si="12"/>
        <v>-46.040244896055739</v>
      </c>
      <c r="U71" s="72">
        <f t="shared" si="12"/>
        <v>1.2956032063440261</v>
      </c>
      <c r="V71" s="72">
        <f t="shared" si="12"/>
        <v>-7.4834712378964809</v>
      </c>
      <c r="W71" s="78">
        <f t="shared" ref="W71:AB71" si="13">IF(V9=0,"--",((W9/V9)*100-100))</f>
        <v>-20.144763121595091</v>
      </c>
      <c r="X71" s="78">
        <f t="shared" si="13"/>
        <v>-100</v>
      </c>
      <c r="Y71" s="78" t="str">
        <f t="shared" si="13"/>
        <v>--</v>
      </c>
      <c r="Z71" s="78" t="str">
        <f t="shared" si="13"/>
        <v>--</v>
      </c>
      <c r="AA71" s="78">
        <f t="shared" si="13"/>
        <v>-42.511427737816867</v>
      </c>
      <c r="AB71" s="78">
        <f t="shared" si="13"/>
        <v>-30.9159138599248</v>
      </c>
      <c r="AC71" s="13">
        <f>IFERROR(((POWER(AB9/C9,1/26)-1)*100),"--")</f>
        <v>-1.3724641142194294</v>
      </c>
    </row>
    <row r="72" spans="1:29" ht="12.75" customHeight="1" x14ac:dyDescent="0.15">
      <c r="A72" s="79">
        <v>2</v>
      </c>
      <c r="B72" s="79">
        <v>540233</v>
      </c>
      <c r="C72" s="13" t="s">
        <v>10</v>
      </c>
      <c r="D72" s="72">
        <f t="shared" ref="D72:S98" si="14">IF(C10=0,"--",((D10/C10)*100-100))</f>
        <v>46.155537429762546</v>
      </c>
      <c r="E72" s="72">
        <f t="shared" si="14"/>
        <v>131.64220655775395</v>
      </c>
      <c r="F72" s="72">
        <f t="shared" si="14"/>
        <v>-0.71954316894952797</v>
      </c>
      <c r="G72" s="72">
        <f t="shared" si="14"/>
        <v>10.905064872748582</v>
      </c>
      <c r="H72" s="72">
        <f t="shared" si="14"/>
        <v>96.466454926223093</v>
      </c>
      <c r="I72" s="72">
        <f t="shared" si="14"/>
        <v>-25.02056964699949</v>
      </c>
      <c r="J72" s="72">
        <f t="shared" si="14"/>
        <v>-2.0044629698912644</v>
      </c>
      <c r="K72" s="72">
        <f t="shared" si="14"/>
        <v>-6.6512131970656583</v>
      </c>
      <c r="L72" s="72">
        <f t="shared" si="14"/>
        <v>-1.0895244394996979</v>
      </c>
      <c r="M72" s="72">
        <f t="shared" si="14"/>
        <v>4.5230909052206556</v>
      </c>
      <c r="N72" s="72">
        <f t="shared" si="14"/>
        <v>28.725910284712114</v>
      </c>
      <c r="O72" s="72">
        <f t="shared" si="14"/>
        <v>3.2643799753301153</v>
      </c>
      <c r="P72" s="72">
        <f t="shared" si="14"/>
        <v>17.5499174215376</v>
      </c>
      <c r="Q72" s="72">
        <f t="shared" si="14"/>
        <v>-0.2327167839553681</v>
      </c>
      <c r="R72" s="72">
        <f t="shared" si="14"/>
        <v>27.52647191513941</v>
      </c>
      <c r="S72" s="72">
        <f t="shared" si="14"/>
        <v>30.395581877254472</v>
      </c>
      <c r="T72" s="72">
        <f t="shared" si="12"/>
        <v>-7.7601834097706757</v>
      </c>
      <c r="U72" s="72">
        <f t="shared" si="12"/>
        <v>-15.042500743567615</v>
      </c>
      <c r="V72" s="78">
        <f t="shared" ref="V72:V98" si="15">IF(U10=0,"--",((V10/U10)*100-100))</f>
        <v>0.31695727476137847</v>
      </c>
      <c r="W72" s="78">
        <f t="shared" ref="W72:W98" si="16">IF(V10=0,"--",((W10/V10)*100-100))</f>
        <v>18.21533642033026</v>
      </c>
      <c r="X72" s="78">
        <f t="shared" ref="X72:X98" si="17">IF(W10=0,"--",((X10/W10)*100-100))</f>
        <v>-9.3778989278168439</v>
      </c>
      <c r="Y72" s="78">
        <f t="shared" ref="Y72:Y98" si="18">IF(X10=0,"--",((Y10/X10)*100-100))</f>
        <v>15.845995875152724</v>
      </c>
      <c r="Z72" s="78">
        <f t="shared" ref="Z72:Z98" si="19">IF(Y10=0,"--",((Z10/Y10)*100-100))</f>
        <v>7.7186434802727746</v>
      </c>
      <c r="AA72" s="78">
        <f t="shared" ref="AA72:AA98" si="20">IF(Z10=0,"--",((AA10/Z10)*100-100))</f>
        <v>-12.810734583063649</v>
      </c>
      <c r="AB72" s="78">
        <f t="shared" ref="AB72:AB98" si="21">IF(AA10=0,"--",((AB10/AA10)*100-100))</f>
        <v>-23.176317587090878</v>
      </c>
      <c r="AC72" s="78">
        <f t="shared" ref="AC72:AC98" si="22">IFERROR(((POWER(AB10/C10,1/26)-1)*100),"--")</f>
        <v>9.0345823352287358</v>
      </c>
    </row>
    <row r="73" spans="1:29" ht="12.75" customHeight="1" x14ac:dyDescent="0.15">
      <c r="A73" s="79">
        <v>3</v>
      </c>
      <c r="B73" s="79">
        <v>550320</v>
      </c>
      <c r="C73" s="13" t="s">
        <v>10</v>
      </c>
      <c r="D73" s="72">
        <f t="shared" si="14"/>
        <v>526.17965340179717</v>
      </c>
      <c r="E73" s="72">
        <f t="shared" si="12"/>
        <v>50.359347425280674</v>
      </c>
      <c r="F73" s="72">
        <f t="shared" si="12"/>
        <v>32.6332842407285</v>
      </c>
      <c r="G73" s="72">
        <f t="shared" si="12"/>
        <v>-11.663208916698011</v>
      </c>
      <c r="H73" s="72">
        <f t="shared" si="12"/>
        <v>42.636821391499439</v>
      </c>
      <c r="I73" s="72">
        <f t="shared" si="12"/>
        <v>10.022294173357224</v>
      </c>
      <c r="J73" s="72">
        <f t="shared" si="12"/>
        <v>35.273030051473057</v>
      </c>
      <c r="K73" s="72">
        <f t="shared" si="12"/>
        <v>-1.5461963680350834</v>
      </c>
      <c r="L73" s="72">
        <f t="shared" si="12"/>
        <v>25.579321378942026</v>
      </c>
      <c r="M73" s="72">
        <f t="shared" si="12"/>
        <v>45.620833423900564</v>
      </c>
      <c r="N73" s="72">
        <f t="shared" si="12"/>
        <v>29.11667540818965</v>
      </c>
      <c r="O73" s="72">
        <f t="shared" si="12"/>
        <v>-8.5400328607030787</v>
      </c>
      <c r="P73" s="72">
        <f t="shared" si="12"/>
        <v>-1.371821225322023</v>
      </c>
      <c r="Q73" s="72">
        <f t="shared" si="12"/>
        <v>-36.077973620725722</v>
      </c>
      <c r="R73" s="72">
        <f t="shared" si="12"/>
        <v>27.210713120883995</v>
      </c>
      <c r="S73" s="72">
        <f t="shared" si="12"/>
        <v>43.430767020353386</v>
      </c>
      <c r="T73" s="72">
        <f t="shared" si="12"/>
        <v>-12.647453398995054</v>
      </c>
      <c r="U73" s="72">
        <f t="shared" si="12"/>
        <v>-4.855165952576229</v>
      </c>
      <c r="V73" s="78">
        <f t="shared" si="15"/>
        <v>-29.563165614945191</v>
      </c>
      <c r="W73" s="78">
        <f t="shared" si="16"/>
        <v>7.8428318233457901</v>
      </c>
      <c r="X73" s="78">
        <f t="shared" si="17"/>
        <v>-3.0150013613862967</v>
      </c>
      <c r="Y73" s="78">
        <f t="shared" si="18"/>
        <v>5.774300719350876</v>
      </c>
      <c r="Z73" s="78">
        <f t="shared" si="19"/>
        <v>3.2873420441405869</v>
      </c>
      <c r="AA73" s="78">
        <f t="shared" si="20"/>
        <v>-10.747759897710594</v>
      </c>
      <c r="AB73" s="78">
        <f t="shared" si="21"/>
        <v>-38.514700333716391</v>
      </c>
      <c r="AC73" s="78">
        <f t="shared" si="22"/>
        <v>12.427897473243821</v>
      </c>
    </row>
    <row r="74" spans="1:29" ht="12.75" customHeight="1" x14ac:dyDescent="0.15">
      <c r="A74" s="79">
        <v>4</v>
      </c>
      <c r="B74" s="79">
        <v>540110</v>
      </c>
      <c r="C74" s="13" t="s">
        <v>10</v>
      </c>
      <c r="D74" s="72">
        <f t="shared" si="14"/>
        <v>55.152820078962208</v>
      </c>
      <c r="E74" s="72">
        <f t="shared" si="12"/>
        <v>48.148805855042781</v>
      </c>
      <c r="F74" s="72">
        <f t="shared" si="12"/>
        <v>35.95504501375396</v>
      </c>
      <c r="G74" s="72">
        <f t="shared" si="12"/>
        <v>35.837773985613637</v>
      </c>
      <c r="H74" s="72">
        <f t="shared" si="12"/>
        <v>24.177621395381223</v>
      </c>
      <c r="I74" s="72">
        <f t="shared" si="12"/>
        <v>-21.436999355934361</v>
      </c>
      <c r="J74" s="72">
        <f t="shared" si="12"/>
        <v>9.7234157471829832</v>
      </c>
      <c r="K74" s="72">
        <f t="shared" si="12"/>
        <v>-11.823289314742837</v>
      </c>
      <c r="L74" s="72">
        <f t="shared" si="12"/>
        <v>-4.3077099388436579</v>
      </c>
      <c r="M74" s="72">
        <f t="shared" si="12"/>
        <v>-1.9547854242120479</v>
      </c>
      <c r="N74" s="72">
        <f t="shared" si="12"/>
        <v>-11.188909368892624</v>
      </c>
      <c r="O74" s="72">
        <f t="shared" si="12"/>
        <v>-15.153058072488179</v>
      </c>
      <c r="P74" s="72">
        <f t="shared" si="12"/>
        <v>0.93116202650335822</v>
      </c>
      <c r="Q74" s="72">
        <f t="shared" si="12"/>
        <v>-26.048084817375866</v>
      </c>
      <c r="R74" s="72">
        <f t="shared" si="12"/>
        <v>34.597467352643491</v>
      </c>
      <c r="S74" s="72">
        <f t="shared" si="12"/>
        <v>-9.6076767124184386</v>
      </c>
      <c r="T74" s="72">
        <f t="shared" si="12"/>
        <v>10.559228974719346</v>
      </c>
      <c r="U74" s="72">
        <f t="shared" si="12"/>
        <v>13.133518421784302</v>
      </c>
      <c r="V74" s="78">
        <f t="shared" si="15"/>
        <v>4.3880068745878447</v>
      </c>
      <c r="W74" s="78">
        <f t="shared" si="16"/>
        <v>14.549904127243039</v>
      </c>
      <c r="X74" s="78">
        <f t="shared" si="17"/>
        <v>-25.695953547320215</v>
      </c>
      <c r="Y74" s="78">
        <f t="shared" si="18"/>
        <v>3.3229938473083251</v>
      </c>
      <c r="Z74" s="78">
        <f t="shared" si="19"/>
        <v>-19.172887021383204</v>
      </c>
      <c r="AA74" s="78">
        <f t="shared" si="20"/>
        <v>-7.5959716454337354</v>
      </c>
      <c r="AB74" s="78">
        <f t="shared" si="21"/>
        <v>-19.731739361182463</v>
      </c>
      <c r="AC74" s="78">
        <f t="shared" si="22"/>
        <v>2.2221574368606056</v>
      </c>
    </row>
    <row r="75" spans="1:29" ht="12.75" customHeight="1" x14ac:dyDescent="0.15">
      <c r="A75" s="79">
        <v>5</v>
      </c>
      <c r="B75" s="79">
        <v>540419</v>
      </c>
      <c r="C75" s="13" t="s">
        <v>10</v>
      </c>
      <c r="D75" s="72" t="str">
        <f t="shared" si="14"/>
        <v>--</v>
      </c>
      <c r="E75" s="72" t="str">
        <f t="shared" si="12"/>
        <v>--</v>
      </c>
      <c r="F75" s="72" t="str">
        <f t="shared" si="12"/>
        <v>--</v>
      </c>
      <c r="G75" s="72" t="str">
        <f t="shared" si="12"/>
        <v>--</v>
      </c>
      <c r="H75" s="72" t="str">
        <f t="shared" si="12"/>
        <v>--</v>
      </c>
      <c r="I75" s="72" t="str">
        <f t="shared" si="12"/>
        <v>--</v>
      </c>
      <c r="J75" s="72" t="str">
        <f t="shared" si="12"/>
        <v>--</v>
      </c>
      <c r="K75" s="72" t="str">
        <f t="shared" si="12"/>
        <v>--</v>
      </c>
      <c r="L75" s="72" t="str">
        <f t="shared" si="12"/>
        <v>--</v>
      </c>
      <c r="M75" s="72" t="str">
        <f t="shared" si="12"/>
        <v>--</v>
      </c>
      <c r="N75" s="72" t="str">
        <f t="shared" si="12"/>
        <v>--</v>
      </c>
      <c r="O75" s="72" t="str">
        <f t="shared" si="12"/>
        <v>--</v>
      </c>
      <c r="P75" s="72" t="str">
        <f t="shared" si="12"/>
        <v>--</v>
      </c>
      <c r="Q75" s="72">
        <f t="shared" si="12"/>
        <v>-11.32639421709159</v>
      </c>
      <c r="R75" s="72">
        <f t="shared" si="12"/>
        <v>11.398340579928075</v>
      </c>
      <c r="S75" s="72">
        <f t="shared" si="12"/>
        <v>19.168213715491532</v>
      </c>
      <c r="T75" s="72">
        <f t="shared" si="12"/>
        <v>29.478179193475285</v>
      </c>
      <c r="U75" s="72">
        <f t="shared" si="12"/>
        <v>-4.318979600996613</v>
      </c>
      <c r="V75" s="78">
        <f t="shared" si="15"/>
        <v>6.6360061514257893</v>
      </c>
      <c r="W75" s="78">
        <f t="shared" si="16"/>
        <v>23.824940086159899</v>
      </c>
      <c r="X75" s="78">
        <f t="shared" si="17"/>
        <v>-8.8584625332951674</v>
      </c>
      <c r="Y75" s="78">
        <f t="shared" si="18"/>
        <v>14.297079404328272</v>
      </c>
      <c r="Z75" s="78">
        <f t="shared" si="19"/>
        <v>44.730175900682667</v>
      </c>
      <c r="AA75" s="78">
        <f t="shared" si="20"/>
        <v>-4.5827376906394761</v>
      </c>
      <c r="AB75" s="78">
        <f t="shared" si="21"/>
        <v>-1.4462519621236396</v>
      </c>
      <c r="AC75" s="78">
        <f>IFERROR(((POWER(AB13/P13,1/13)-1)*100),"--")</f>
        <v>8.0319456191817906</v>
      </c>
    </row>
    <row r="76" spans="1:29" ht="12.75" customHeight="1" x14ac:dyDescent="0.15">
      <c r="A76" s="79">
        <v>6</v>
      </c>
      <c r="B76" s="79">
        <v>560750</v>
      </c>
      <c r="C76" s="13" t="s">
        <v>10</v>
      </c>
      <c r="D76" s="72">
        <f t="shared" si="14"/>
        <v>62.290353236507087</v>
      </c>
      <c r="E76" s="72">
        <f t="shared" si="12"/>
        <v>4.7231705283864045</v>
      </c>
      <c r="F76" s="72">
        <f t="shared" si="12"/>
        <v>30.356111944348555</v>
      </c>
      <c r="G76" s="72">
        <f t="shared" si="12"/>
        <v>24.028017826582953</v>
      </c>
      <c r="H76" s="72">
        <f t="shared" si="12"/>
        <v>1.4677834291361194</v>
      </c>
      <c r="I76" s="72">
        <f t="shared" si="12"/>
        <v>17.740608086437931</v>
      </c>
      <c r="J76" s="72">
        <f t="shared" si="12"/>
        <v>13.947644960516527</v>
      </c>
      <c r="K76" s="72">
        <f t="shared" si="12"/>
        <v>18.85074651834806</v>
      </c>
      <c r="L76" s="72">
        <f t="shared" si="12"/>
        <v>15.371398241681305</v>
      </c>
      <c r="M76" s="72">
        <f t="shared" si="12"/>
        <v>-7.5935246509516219</v>
      </c>
      <c r="N76" s="72">
        <f t="shared" si="12"/>
        <v>3.5293883538545003</v>
      </c>
      <c r="O76" s="72">
        <f t="shared" si="12"/>
        <v>-4.6003595248168381</v>
      </c>
      <c r="P76" s="72">
        <f t="shared" si="12"/>
        <v>-13.880260994848086</v>
      </c>
      <c r="Q76" s="72">
        <f t="shared" si="12"/>
        <v>6.2009380505302829</v>
      </c>
      <c r="R76" s="72">
        <f t="shared" si="12"/>
        <v>17.813943859817513</v>
      </c>
      <c r="S76" s="72">
        <f t="shared" si="12"/>
        <v>1.7658030326292504</v>
      </c>
      <c r="T76" s="72">
        <f t="shared" si="12"/>
        <v>9.0853093421985278</v>
      </c>
      <c r="U76" s="72">
        <f t="shared" si="12"/>
        <v>17.121499413907173</v>
      </c>
      <c r="V76" s="78">
        <f t="shared" si="15"/>
        <v>1.5214942778383147</v>
      </c>
      <c r="W76" s="78">
        <f t="shared" si="16"/>
        <v>-8.9383778519901256</v>
      </c>
      <c r="X76" s="78">
        <f t="shared" si="17"/>
        <v>9.6458924141096531</v>
      </c>
      <c r="Y76" s="78">
        <f t="shared" si="18"/>
        <v>18.931544032985045</v>
      </c>
      <c r="Z76" s="78">
        <f t="shared" si="19"/>
        <v>11.867547596220078</v>
      </c>
      <c r="AA76" s="78">
        <f t="shared" si="20"/>
        <v>-11.126463493657283</v>
      </c>
      <c r="AB76" s="78">
        <f t="shared" si="21"/>
        <v>0.29550767429175551</v>
      </c>
      <c r="AC76" s="78">
        <f t="shared" si="22"/>
        <v>8.2654088540741846</v>
      </c>
    </row>
    <row r="77" spans="1:29" ht="12.75" customHeight="1" x14ac:dyDescent="0.15">
      <c r="A77" s="79">
        <v>7</v>
      </c>
      <c r="B77" s="79">
        <v>701912</v>
      </c>
      <c r="C77" s="13" t="s">
        <v>10</v>
      </c>
      <c r="D77" s="72" t="str">
        <f t="shared" si="14"/>
        <v>--</v>
      </c>
      <c r="E77" s="72">
        <f t="shared" si="12"/>
        <v>165.77301319655493</v>
      </c>
      <c r="F77" s="72">
        <f t="shared" si="12"/>
        <v>1.8666593218519978</v>
      </c>
      <c r="G77" s="72">
        <f t="shared" si="12"/>
        <v>11.689731614937983</v>
      </c>
      <c r="H77" s="72">
        <f t="shared" si="12"/>
        <v>2.2531100888533189</v>
      </c>
      <c r="I77" s="72">
        <f t="shared" si="12"/>
        <v>19.340038533128691</v>
      </c>
      <c r="J77" s="72">
        <f t="shared" si="12"/>
        <v>36.555298645980116</v>
      </c>
      <c r="K77" s="72">
        <f t="shared" si="12"/>
        <v>10.41506013614584</v>
      </c>
      <c r="L77" s="72">
        <f t="shared" si="12"/>
        <v>105.0844699538375</v>
      </c>
      <c r="M77" s="72">
        <f t="shared" si="12"/>
        <v>6.728895615474741</v>
      </c>
      <c r="N77" s="72">
        <f t="shared" si="12"/>
        <v>-7.5211450069179193</v>
      </c>
      <c r="O77" s="72">
        <f t="shared" si="12"/>
        <v>9.7544670157064814</v>
      </c>
      <c r="P77" s="72">
        <f t="shared" si="12"/>
        <v>27.264273967488933</v>
      </c>
      <c r="Q77" s="72">
        <f t="shared" si="12"/>
        <v>-3.0002666946519412</v>
      </c>
      <c r="R77" s="72">
        <f t="shared" si="12"/>
        <v>32.939671971105867</v>
      </c>
      <c r="S77" s="72">
        <f t="shared" si="12"/>
        <v>6.8990817072447754</v>
      </c>
      <c r="T77" s="72">
        <f t="shared" si="12"/>
        <v>8.9608555548808226</v>
      </c>
      <c r="U77" s="72">
        <f t="shared" si="12"/>
        <v>0.95389078568544505</v>
      </c>
      <c r="V77" s="78">
        <f t="shared" si="15"/>
        <v>8.4446827009097376</v>
      </c>
      <c r="W77" s="78">
        <f t="shared" si="16"/>
        <v>-1.4177515471181437</v>
      </c>
      <c r="X77" s="78">
        <f t="shared" si="17"/>
        <v>8.6674997737293609</v>
      </c>
      <c r="Y77" s="78">
        <f t="shared" si="18"/>
        <v>28.626118072758601</v>
      </c>
      <c r="Z77" s="78">
        <f t="shared" si="19"/>
        <v>-7.4977338839715628</v>
      </c>
      <c r="AA77" s="78">
        <f t="shared" si="20"/>
        <v>0.73337927108623546</v>
      </c>
      <c r="AB77" s="78">
        <f t="shared" si="21"/>
        <v>-9.8660419515131537</v>
      </c>
      <c r="AC77" s="78">
        <f>IFERROR(((POWER(AB15/D15,1/25)-1)*100),"--")</f>
        <v>14.563791186145414</v>
      </c>
    </row>
    <row r="78" spans="1:29" ht="12.75" customHeight="1" x14ac:dyDescent="0.15">
      <c r="A78" s="79">
        <v>8</v>
      </c>
      <c r="B78" s="79">
        <v>540220</v>
      </c>
      <c r="C78" s="13" t="s">
        <v>10</v>
      </c>
      <c r="D78" s="72">
        <f t="shared" si="14"/>
        <v>89.286101694915232</v>
      </c>
      <c r="E78" s="72">
        <f t="shared" si="12"/>
        <v>40.507867204876874</v>
      </c>
      <c r="F78" s="72">
        <f t="shared" si="12"/>
        <v>-17.796740325330191</v>
      </c>
      <c r="G78" s="72">
        <f t="shared" si="12"/>
        <v>79.431739453229255</v>
      </c>
      <c r="H78" s="72">
        <f t="shared" si="12"/>
        <v>-12.458040135147201</v>
      </c>
      <c r="I78" s="72">
        <f t="shared" si="12"/>
        <v>10.929650369967248</v>
      </c>
      <c r="J78" s="72">
        <f t="shared" si="12"/>
        <v>165.30955434265314</v>
      </c>
      <c r="K78" s="72">
        <f t="shared" si="12"/>
        <v>28.918228538882715</v>
      </c>
      <c r="L78" s="72">
        <f t="shared" si="12"/>
        <v>0.15315571802591421</v>
      </c>
      <c r="M78" s="72">
        <f t="shared" si="12"/>
        <v>14.20412757330422</v>
      </c>
      <c r="N78" s="72">
        <f t="shared" si="12"/>
        <v>-5.255621600066803</v>
      </c>
      <c r="O78" s="72">
        <f t="shared" si="12"/>
        <v>60.100713690395935</v>
      </c>
      <c r="P78" s="72">
        <f t="shared" si="12"/>
        <v>-10.59964468384436</v>
      </c>
      <c r="Q78" s="72">
        <f t="shared" si="12"/>
        <v>-29.185642230762895</v>
      </c>
      <c r="R78" s="72">
        <f t="shared" si="12"/>
        <v>55.638479483384231</v>
      </c>
      <c r="S78" s="72">
        <f t="shared" si="12"/>
        <v>17.074912865252244</v>
      </c>
      <c r="T78" s="72">
        <f t="shared" si="12"/>
        <v>7.1677234616147842</v>
      </c>
      <c r="U78" s="72">
        <f t="shared" si="12"/>
        <v>-26.427855040941296</v>
      </c>
      <c r="V78" s="78">
        <f t="shared" si="15"/>
        <v>-4.6733761764938464</v>
      </c>
      <c r="W78" s="78">
        <f t="shared" si="16"/>
        <v>25.717193859044514</v>
      </c>
      <c r="X78" s="78">
        <f t="shared" si="17"/>
        <v>-5.2614411873573772</v>
      </c>
      <c r="Y78" s="78">
        <f t="shared" si="18"/>
        <v>-11.244543857297757</v>
      </c>
      <c r="Z78" s="78">
        <f t="shared" si="19"/>
        <v>16.783303829449665</v>
      </c>
      <c r="AA78" s="78">
        <f t="shared" si="20"/>
        <v>-16.392680227366824</v>
      </c>
      <c r="AB78" s="78">
        <f t="shared" si="21"/>
        <v>-37.247968190330759</v>
      </c>
      <c r="AC78" s="78">
        <f t="shared" si="22"/>
        <v>10.267486447752262</v>
      </c>
    </row>
    <row r="79" spans="1:29" ht="12.75" customHeight="1" x14ac:dyDescent="0.15">
      <c r="A79" s="79">
        <v>9</v>
      </c>
      <c r="B79" s="79">
        <v>530500</v>
      </c>
      <c r="C79" s="13" t="s">
        <v>10</v>
      </c>
      <c r="D79" s="72" t="str">
        <f t="shared" si="14"/>
        <v>--</v>
      </c>
      <c r="E79" s="72" t="str">
        <f t="shared" si="12"/>
        <v>--</v>
      </c>
      <c r="F79" s="72" t="str">
        <f t="shared" si="12"/>
        <v>--</v>
      </c>
      <c r="G79" s="72" t="str">
        <f t="shared" si="12"/>
        <v>--</v>
      </c>
      <c r="H79" s="72" t="str">
        <f t="shared" si="12"/>
        <v>--</v>
      </c>
      <c r="I79" s="72" t="str">
        <f t="shared" si="12"/>
        <v>--</v>
      </c>
      <c r="J79" s="72" t="str">
        <f t="shared" si="12"/>
        <v>--</v>
      </c>
      <c r="K79" s="72" t="str">
        <f t="shared" si="12"/>
        <v>--</v>
      </c>
      <c r="L79" s="72" t="str">
        <f t="shared" si="12"/>
        <v>--</v>
      </c>
      <c r="M79" s="72" t="str">
        <f t="shared" si="12"/>
        <v>--</v>
      </c>
      <c r="N79" s="72" t="str">
        <f t="shared" si="12"/>
        <v>--</v>
      </c>
      <c r="O79" s="72" t="str">
        <f t="shared" si="12"/>
        <v>--</v>
      </c>
      <c r="P79" s="72" t="str">
        <f t="shared" si="12"/>
        <v>--</v>
      </c>
      <c r="Q79" s="72">
        <f t="shared" si="12"/>
        <v>46.084891254107788</v>
      </c>
      <c r="R79" s="72">
        <f t="shared" si="12"/>
        <v>88.257823349609424</v>
      </c>
      <c r="S79" s="72">
        <f t="shared" si="12"/>
        <v>-2.5370257650432819</v>
      </c>
      <c r="T79" s="72">
        <f t="shared" si="12"/>
        <v>35.429030268559359</v>
      </c>
      <c r="U79" s="72">
        <f t="shared" si="12"/>
        <v>-2.0204251941906932</v>
      </c>
      <c r="V79" s="78">
        <f t="shared" si="15"/>
        <v>7.2779567509536633</v>
      </c>
      <c r="W79" s="78">
        <f t="shared" si="16"/>
        <v>19.548053724579304</v>
      </c>
      <c r="X79" s="78">
        <f t="shared" si="17"/>
        <v>20.975903467717743</v>
      </c>
      <c r="Y79" s="78">
        <f t="shared" si="18"/>
        <v>19.0619549193257</v>
      </c>
      <c r="Z79" s="78">
        <f t="shared" si="19"/>
        <v>13.789473801683656</v>
      </c>
      <c r="AA79" s="78">
        <f t="shared" si="20"/>
        <v>31.815645746597141</v>
      </c>
      <c r="AB79" s="78">
        <f t="shared" si="21"/>
        <v>-14.099632907716071</v>
      </c>
      <c r="AC79" s="78">
        <f>IFERROR(((POWER(AB17/P17,1/13)-1)*100),"--")</f>
        <v>17.857298591182346</v>
      </c>
    </row>
    <row r="80" spans="1:29" ht="12.75" customHeight="1" x14ac:dyDescent="0.15">
      <c r="A80" s="79">
        <v>10</v>
      </c>
      <c r="B80" s="79">
        <v>540211</v>
      </c>
      <c r="C80" s="13" t="s">
        <v>10</v>
      </c>
      <c r="D80" s="72" t="str">
        <f t="shared" si="14"/>
        <v>--</v>
      </c>
      <c r="E80" s="72" t="str">
        <f t="shared" si="12"/>
        <v>--</v>
      </c>
      <c r="F80" s="72" t="str">
        <f t="shared" si="12"/>
        <v>--</v>
      </c>
      <c r="G80" s="72" t="str">
        <f t="shared" si="12"/>
        <v>--</v>
      </c>
      <c r="H80" s="72" t="str">
        <f t="shared" si="12"/>
        <v>--</v>
      </c>
      <c r="I80" s="72" t="str">
        <f t="shared" si="12"/>
        <v>--</v>
      </c>
      <c r="J80" s="72" t="str">
        <f t="shared" si="12"/>
        <v>--</v>
      </c>
      <c r="K80" s="72" t="str">
        <f t="shared" si="12"/>
        <v>--</v>
      </c>
      <c r="L80" s="72" t="str">
        <f t="shared" si="12"/>
        <v>--</v>
      </c>
      <c r="M80" s="72" t="str">
        <f t="shared" si="12"/>
        <v>--</v>
      </c>
      <c r="N80" s="72" t="str">
        <f t="shared" si="12"/>
        <v>--</v>
      </c>
      <c r="O80" s="72" t="str">
        <f t="shared" si="12"/>
        <v>--</v>
      </c>
      <c r="P80" s="72" t="str">
        <f t="shared" si="12"/>
        <v>--</v>
      </c>
      <c r="Q80" s="72">
        <f t="shared" si="12"/>
        <v>-40.908136548125896</v>
      </c>
      <c r="R80" s="72">
        <f t="shared" si="12"/>
        <v>203.66208740048728</v>
      </c>
      <c r="S80" s="72">
        <f t="shared" si="12"/>
        <v>32.169701166474852</v>
      </c>
      <c r="T80" s="72">
        <f t="shared" si="12"/>
        <v>11.888926892509133</v>
      </c>
      <c r="U80" s="72">
        <f t="shared" si="12"/>
        <v>1.5015641563275182</v>
      </c>
      <c r="V80" s="78">
        <f t="shared" si="15"/>
        <v>14.266181281076925</v>
      </c>
      <c r="W80" s="78">
        <f t="shared" si="16"/>
        <v>16.616851224133995</v>
      </c>
      <c r="X80" s="78">
        <f t="shared" si="17"/>
        <v>8.482765874522741</v>
      </c>
      <c r="Y80" s="78">
        <f t="shared" si="18"/>
        <v>24.900069297063411</v>
      </c>
      <c r="Z80" s="78">
        <f t="shared" si="19"/>
        <v>11.156373379008528</v>
      </c>
      <c r="AA80" s="78">
        <f t="shared" si="20"/>
        <v>7.3190863703458859</v>
      </c>
      <c r="AB80" s="78">
        <f t="shared" si="21"/>
        <v>-20.926553170712978</v>
      </c>
      <c r="AC80" s="78">
        <f>IFERROR(((POWER(AB18/P18,1/13)-1)*100),"--")</f>
        <v>12.431707240657897</v>
      </c>
    </row>
    <row r="81" spans="1:29" ht="12.75" customHeight="1" x14ac:dyDescent="0.15">
      <c r="A81" s="79">
        <v>11</v>
      </c>
      <c r="B81" s="79">
        <v>520512</v>
      </c>
      <c r="C81" s="13" t="s">
        <v>10</v>
      </c>
      <c r="D81" s="72">
        <f t="shared" si="14"/>
        <v>505.73675014560274</v>
      </c>
      <c r="E81" s="72">
        <f t="shared" si="12"/>
        <v>36.136099225998777</v>
      </c>
      <c r="F81" s="72">
        <f t="shared" si="12"/>
        <v>7.7615495907678849</v>
      </c>
      <c r="G81" s="72">
        <f t="shared" si="12"/>
        <v>54.330027041941889</v>
      </c>
      <c r="H81" s="72">
        <f t="shared" si="12"/>
        <v>14.996216557151087</v>
      </c>
      <c r="I81" s="72">
        <f t="shared" si="12"/>
        <v>-21.979947187340628</v>
      </c>
      <c r="J81" s="72">
        <f t="shared" si="12"/>
        <v>-45.830423409093953</v>
      </c>
      <c r="K81" s="72">
        <f t="shared" si="12"/>
        <v>-16.908783338764735</v>
      </c>
      <c r="L81" s="72">
        <f t="shared" si="12"/>
        <v>17.041805850453954</v>
      </c>
      <c r="M81" s="72">
        <f t="shared" si="12"/>
        <v>5.5528131416394899</v>
      </c>
      <c r="N81" s="72">
        <f t="shared" si="12"/>
        <v>46.731399321211995</v>
      </c>
      <c r="O81" s="72">
        <f t="shared" si="12"/>
        <v>-0.61808599576890799</v>
      </c>
      <c r="P81" s="72">
        <f t="shared" si="12"/>
        <v>14.45427144877371</v>
      </c>
      <c r="Q81" s="72">
        <f t="shared" si="12"/>
        <v>-18.913994360538439</v>
      </c>
      <c r="R81" s="72">
        <f t="shared" si="12"/>
        <v>47.180984368018301</v>
      </c>
      <c r="S81" s="72">
        <f t="shared" si="12"/>
        <v>180.89065160708009</v>
      </c>
      <c r="T81" s="72">
        <f t="shared" si="12"/>
        <v>-13.713189125388979</v>
      </c>
      <c r="U81" s="72">
        <f t="shared" si="12"/>
        <v>2.2802867971693388</v>
      </c>
      <c r="V81" s="78">
        <f t="shared" si="15"/>
        <v>-23.119313639572965</v>
      </c>
      <c r="W81" s="78">
        <f t="shared" si="16"/>
        <v>-27.368801797276163</v>
      </c>
      <c r="X81" s="78">
        <f t="shared" si="17"/>
        <v>-26.236476112465596</v>
      </c>
      <c r="Y81" s="78">
        <f t="shared" si="18"/>
        <v>-2.2489804342868638</v>
      </c>
      <c r="Z81" s="78">
        <f t="shared" si="19"/>
        <v>13.515746387785299</v>
      </c>
      <c r="AA81" s="78">
        <f t="shared" si="20"/>
        <v>-44.233653205284732</v>
      </c>
      <c r="AB81" s="78">
        <f t="shared" si="21"/>
        <v>-79.799130849630117</v>
      </c>
      <c r="AC81" s="78">
        <f t="shared" si="22"/>
        <v>2.1519944348673992</v>
      </c>
    </row>
    <row r="82" spans="1:29" ht="12.75" customHeight="1" x14ac:dyDescent="0.15">
      <c r="A82" s="79">
        <v>12</v>
      </c>
      <c r="B82" s="79">
        <v>540219</v>
      </c>
      <c r="C82" s="13" t="s">
        <v>10</v>
      </c>
      <c r="D82" s="72" t="str">
        <f t="shared" si="14"/>
        <v>--</v>
      </c>
      <c r="E82" s="72" t="str">
        <f t="shared" si="12"/>
        <v>--</v>
      </c>
      <c r="F82" s="72" t="str">
        <f t="shared" si="12"/>
        <v>--</v>
      </c>
      <c r="G82" s="72" t="str">
        <f t="shared" si="12"/>
        <v>--</v>
      </c>
      <c r="H82" s="72" t="str">
        <f t="shared" si="12"/>
        <v>--</v>
      </c>
      <c r="I82" s="72" t="str">
        <f t="shared" si="12"/>
        <v>--</v>
      </c>
      <c r="J82" s="72" t="str">
        <f t="shared" si="12"/>
        <v>--</v>
      </c>
      <c r="K82" s="72" t="str">
        <f t="shared" si="12"/>
        <v>--</v>
      </c>
      <c r="L82" s="72" t="str">
        <f t="shared" si="12"/>
        <v>--</v>
      </c>
      <c r="M82" s="72" t="str">
        <f t="shared" si="12"/>
        <v>--</v>
      </c>
      <c r="N82" s="72" t="str">
        <f t="shared" si="12"/>
        <v>--</v>
      </c>
      <c r="O82" s="72" t="str">
        <f t="shared" si="12"/>
        <v>--</v>
      </c>
      <c r="P82" s="72" t="str">
        <f t="shared" si="12"/>
        <v>--</v>
      </c>
      <c r="Q82" s="72">
        <f t="shared" si="12"/>
        <v>-52.335118250571682</v>
      </c>
      <c r="R82" s="72">
        <f t="shared" si="12"/>
        <v>74.336802499038697</v>
      </c>
      <c r="S82" s="72">
        <f t="shared" si="12"/>
        <v>-6.1768566632979827</v>
      </c>
      <c r="T82" s="72">
        <f t="shared" si="12"/>
        <v>30.336733430296647</v>
      </c>
      <c r="U82" s="72">
        <f t="shared" si="12"/>
        <v>14.816810338612683</v>
      </c>
      <c r="V82" s="78">
        <f t="shared" si="15"/>
        <v>-14.430217124247974</v>
      </c>
      <c r="W82" s="78">
        <f t="shared" si="16"/>
        <v>-6.167898514261168</v>
      </c>
      <c r="X82" s="78">
        <f t="shared" si="17"/>
        <v>10.177626854771106</v>
      </c>
      <c r="Y82" s="78">
        <f t="shared" si="18"/>
        <v>8.4379631629965388</v>
      </c>
      <c r="Z82" s="78">
        <f t="shared" si="19"/>
        <v>25.12544375451067</v>
      </c>
      <c r="AA82" s="78">
        <f t="shared" si="20"/>
        <v>-24.222113706719725</v>
      </c>
      <c r="AB82" s="78">
        <f t="shared" si="21"/>
        <v>-24.516661715996875</v>
      </c>
      <c r="AC82" s="78">
        <f>IFERROR(((POWER(AB20/P20,1/13)-1)*100),"--")</f>
        <v>-1.691990429593293</v>
      </c>
    </row>
    <row r="83" spans="1:29" ht="12.75" customHeight="1" x14ac:dyDescent="0.15">
      <c r="A83" s="79">
        <v>13</v>
      </c>
      <c r="B83" s="79">
        <v>540269</v>
      </c>
      <c r="C83" s="13" t="s">
        <v>10</v>
      </c>
      <c r="D83" s="72">
        <f t="shared" si="14"/>
        <v>19.406666666666666</v>
      </c>
      <c r="E83" s="72">
        <f t="shared" ref="E83:U93" si="23">IF(D21=0,"--",((E21/D21)*100-100))</f>
        <v>129.599129026855</v>
      </c>
      <c r="F83" s="72">
        <f t="shared" si="23"/>
        <v>-45.274194398174608</v>
      </c>
      <c r="G83" s="72">
        <f t="shared" si="23"/>
        <v>20.122046048685121</v>
      </c>
      <c r="H83" s="72">
        <f t="shared" si="23"/>
        <v>154.91855834083427</v>
      </c>
      <c r="I83" s="72">
        <f t="shared" si="23"/>
        <v>-49.835019416356495</v>
      </c>
      <c r="J83" s="72">
        <f t="shared" si="23"/>
        <v>20.557602716501307</v>
      </c>
      <c r="K83" s="72">
        <f t="shared" si="23"/>
        <v>-26.374609268256918</v>
      </c>
      <c r="L83" s="72">
        <f t="shared" si="23"/>
        <v>26.688018481570921</v>
      </c>
      <c r="M83" s="72">
        <f t="shared" si="23"/>
        <v>365.92682149538189</v>
      </c>
      <c r="N83" s="72">
        <f t="shared" si="23"/>
        <v>79.384752418579865</v>
      </c>
      <c r="O83" s="72">
        <f t="shared" si="23"/>
        <v>46.085447983028644</v>
      </c>
      <c r="P83" s="72">
        <f t="shared" si="23"/>
        <v>67.476172585041894</v>
      </c>
      <c r="Q83" s="72">
        <f t="shared" si="23"/>
        <v>-12.86762218709832</v>
      </c>
      <c r="R83" s="72">
        <f t="shared" si="23"/>
        <v>-19.335006534177893</v>
      </c>
      <c r="S83" s="72">
        <f t="shared" si="23"/>
        <v>15.252674152387542</v>
      </c>
      <c r="T83" s="72">
        <f t="shared" si="23"/>
        <v>-3.367864807445514</v>
      </c>
      <c r="U83" s="72">
        <f t="shared" si="23"/>
        <v>26.088820955474361</v>
      </c>
      <c r="V83" s="78">
        <f t="shared" si="15"/>
        <v>37.197841387603717</v>
      </c>
      <c r="W83" s="78">
        <f t="shared" si="16"/>
        <v>6.3466349158670852</v>
      </c>
      <c r="X83" s="78">
        <f t="shared" si="17"/>
        <v>22.204713503465356</v>
      </c>
      <c r="Y83" s="78">
        <f t="shared" si="18"/>
        <v>-11.69536678474104</v>
      </c>
      <c r="Z83" s="78">
        <f t="shared" si="19"/>
        <v>39.738496250001674</v>
      </c>
      <c r="AA83" s="78">
        <f t="shared" si="20"/>
        <v>-16.903775218711118</v>
      </c>
      <c r="AB83" s="78">
        <f t="shared" si="21"/>
        <v>30.943029169771478</v>
      </c>
      <c r="AC83" s="78">
        <f t="shared" si="22"/>
        <v>20.414760044027979</v>
      </c>
    </row>
    <row r="84" spans="1:29" ht="12.75" customHeight="1" x14ac:dyDescent="0.15">
      <c r="A84" s="79">
        <v>14</v>
      </c>
      <c r="B84" s="79">
        <v>701911</v>
      </c>
      <c r="C84" s="13" t="s">
        <v>10</v>
      </c>
      <c r="D84" s="72" t="str">
        <f t="shared" si="14"/>
        <v>--</v>
      </c>
      <c r="E84" s="72">
        <f t="shared" si="23"/>
        <v>-16.662497490026638</v>
      </c>
      <c r="F84" s="72">
        <f t="shared" si="23"/>
        <v>-19.626830749508528</v>
      </c>
      <c r="G84" s="72">
        <f t="shared" si="23"/>
        <v>25.612984737053864</v>
      </c>
      <c r="H84" s="72">
        <f t="shared" si="23"/>
        <v>-0.86974424090603009</v>
      </c>
      <c r="I84" s="72">
        <f t="shared" si="23"/>
        <v>-13.029636066825319</v>
      </c>
      <c r="J84" s="72">
        <f t="shared" si="23"/>
        <v>114.88197516502399</v>
      </c>
      <c r="K84" s="72">
        <f t="shared" si="23"/>
        <v>-16.627000374674935</v>
      </c>
      <c r="L84" s="72">
        <f t="shared" si="23"/>
        <v>2.3149294425888201</v>
      </c>
      <c r="M84" s="72">
        <f t="shared" si="23"/>
        <v>17.46712702538062</v>
      </c>
      <c r="N84" s="72">
        <f t="shared" si="23"/>
        <v>62.828489104240759</v>
      </c>
      <c r="O84" s="72">
        <f t="shared" si="23"/>
        <v>38.871543969276075</v>
      </c>
      <c r="P84" s="72">
        <f t="shared" si="23"/>
        <v>47.775724288726366</v>
      </c>
      <c r="Q84" s="72">
        <f t="shared" si="23"/>
        <v>1.7527388427560879</v>
      </c>
      <c r="R84" s="72">
        <f t="shared" si="23"/>
        <v>35.823520080863375</v>
      </c>
      <c r="S84" s="72">
        <f t="shared" si="23"/>
        <v>-6.9171055377481849</v>
      </c>
      <c r="T84" s="72">
        <f t="shared" si="23"/>
        <v>15.314453837493772</v>
      </c>
      <c r="U84" s="72">
        <f t="shared" si="23"/>
        <v>-1.9249329038261607</v>
      </c>
      <c r="V84" s="78">
        <f t="shared" si="15"/>
        <v>-4.1220405866947658</v>
      </c>
      <c r="W84" s="78">
        <f t="shared" si="16"/>
        <v>5.0038055644982649</v>
      </c>
      <c r="X84" s="78">
        <f t="shared" si="17"/>
        <v>-1.3083697484948686</v>
      </c>
      <c r="Y84" s="78">
        <f t="shared" si="18"/>
        <v>30.16986875862068</v>
      </c>
      <c r="Z84" s="78">
        <f t="shared" si="19"/>
        <v>22.406101565446889</v>
      </c>
      <c r="AA84" s="78">
        <f t="shared" si="20"/>
        <v>-16.102271278720224</v>
      </c>
      <c r="AB84" s="78">
        <f t="shared" si="21"/>
        <v>-8.8610092086869514</v>
      </c>
      <c r="AC84" s="78">
        <f>IFERROR(((POWER(AB22/D22,1/25)-1)*100),"--")</f>
        <v>9.2787863214430786</v>
      </c>
    </row>
    <row r="85" spans="1:29" ht="12.75" customHeight="1" x14ac:dyDescent="0.15">
      <c r="A85" s="79">
        <v>15</v>
      </c>
      <c r="B85" s="79">
        <v>550921</v>
      </c>
      <c r="C85" s="13" t="s">
        <v>10</v>
      </c>
      <c r="D85" s="72">
        <f t="shared" si="14"/>
        <v>102.78361111111113</v>
      </c>
      <c r="E85" s="72">
        <f t="shared" si="23"/>
        <v>-74.36381967094097</v>
      </c>
      <c r="F85" s="72">
        <f t="shared" si="23"/>
        <v>19.980283142621275</v>
      </c>
      <c r="G85" s="72">
        <f t="shared" si="23"/>
        <v>55.303784361535122</v>
      </c>
      <c r="H85" s="72">
        <f t="shared" si="23"/>
        <v>-17.185129744811775</v>
      </c>
      <c r="I85" s="72">
        <f t="shared" si="23"/>
        <v>77.557398080642116</v>
      </c>
      <c r="J85" s="72">
        <f t="shared" si="23"/>
        <v>39.923475357661033</v>
      </c>
      <c r="K85" s="72">
        <f t="shared" si="23"/>
        <v>20.892091083688527</v>
      </c>
      <c r="L85" s="72">
        <f t="shared" si="23"/>
        <v>9.3341718608682243</v>
      </c>
      <c r="M85" s="72">
        <f t="shared" si="23"/>
        <v>45.660049084865165</v>
      </c>
      <c r="N85" s="72">
        <f t="shared" si="23"/>
        <v>105.52669146316211</v>
      </c>
      <c r="O85" s="72">
        <f t="shared" si="23"/>
        <v>22.971800399457521</v>
      </c>
      <c r="P85" s="72">
        <f t="shared" si="23"/>
        <v>13.239307041832333</v>
      </c>
      <c r="Q85" s="72">
        <f t="shared" si="23"/>
        <v>12.286923841967507</v>
      </c>
      <c r="R85" s="72">
        <f t="shared" si="23"/>
        <v>-28.285016392855468</v>
      </c>
      <c r="S85" s="72">
        <f t="shared" si="23"/>
        <v>37.453410101048178</v>
      </c>
      <c r="T85" s="72">
        <f t="shared" si="23"/>
        <v>-23.08256749073584</v>
      </c>
      <c r="U85" s="72">
        <f t="shared" si="23"/>
        <v>33.694661745565043</v>
      </c>
      <c r="V85" s="78">
        <f t="shared" si="15"/>
        <v>45.711888278475385</v>
      </c>
      <c r="W85" s="78">
        <f t="shared" si="16"/>
        <v>47.117918861106631</v>
      </c>
      <c r="X85" s="78">
        <f t="shared" si="17"/>
        <v>-10.026281602608663</v>
      </c>
      <c r="Y85" s="78">
        <f t="shared" si="18"/>
        <v>8.9649430763020916</v>
      </c>
      <c r="Z85" s="78">
        <f t="shared" si="19"/>
        <v>6.4981323444403642</v>
      </c>
      <c r="AA85" s="78">
        <f t="shared" si="20"/>
        <v>-2.3439495757855013</v>
      </c>
      <c r="AB85" s="78">
        <f t="shared" si="21"/>
        <v>-12.771903869222399</v>
      </c>
      <c r="AC85" s="78">
        <f t="shared" si="22"/>
        <v>12.971337342808553</v>
      </c>
    </row>
    <row r="86" spans="1:29" ht="12.75" customHeight="1" x14ac:dyDescent="0.15">
      <c r="A86" s="79">
        <v>16</v>
      </c>
      <c r="B86" s="79">
        <v>550953</v>
      </c>
      <c r="C86" s="13" t="s">
        <v>10</v>
      </c>
      <c r="D86" s="72">
        <f t="shared" si="14"/>
        <v>1528.6928571428571</v>
      </c>
      <c r="E86" s="72">
        <f t="shared" si="23"/>
        <v>284.7630269283041</v>
      </c>
      <c r="F86" s="72">
        <f t="shared" si="23"/>
        <v>-33.323209969293018</v>
      </c>
      <c r="G86" s="72">
        <f t="shared" si="23"/>
        <v>105.78942969751651</v>
      </c>
      <c r="H86" s="72">
        <f t="shared" si="23"/>
        <v>5.2043699366244311</v>
      </c>
      <c r="I86" s="72">
        <f t="shared" si="23"/>
        <v>-36.302372067902922</v>
      </c>
      <c r="J86" s="72">
        <f t="shared" si="23"/>
        <v>-38.184675542724833</v>
      </c>
      <c r="K86" s="72">
        <f t="shared" si="23"/>
        <v>-42.605322802167201</v>
      </c>
      <c r="L86" s="72">
        <f t="shared" si="23"/>
        <v>28.570197369442667</v>
      </c>
      <c r="M86" s="72">
        <f t="shared" si="23"/>
        <v>43.387128624977123</v>
      </c>
      <c r="N86" s="72">
        <f t="shared" si="23"/>
        <v>-5.0650754993719431</v>
      </c>
      <c r="O86" s="72">
        <f t="shared" si="23"/>
        <v>18.36611109250299</v>
      </c>
      <c r="P86" s="72">
        <f t="shared" si="23"/>
        <v>-1.83586798616534</v>
      </c>
      <c r="Q86" s="72">
        <f t="shared" si="23"/>
        <v>-15.094317650537803</v>
      </c>
      <c r="R86" s="72">
        <f t="shared" si="23"/>
        <v>73.909282721293522</v>
      </c>
      <c r="S86" s="72">
        <f t="shared" si="23"/>
        <v>71.413936029082578</v>
      </c>
      <c r="T86" s="72">
        <f t="shared" si="23"/>
        <v>-26.693436807603746</v>
      </c>
      <c r="U86" s="72">
        <f t="shared" si="23"/>
        <v>28.661144885585827</v>
      </c>
      <c r="V86" s="78">
        <f t="shared" si="15"/>
        <v>4.9555600178266843</v>
      </c>
      <c r="W86" s="78">
        <f t="shared" si="16"/>
        <v>2.4673420636536463</v>
      </c>
      <c r="X86" s="78">
        <f t="shared" si="17"/>
        <v>14.654216073266952</v>
      </c>
      <c r="Y86" s="78">
        <f t="shared" si="18"/>
        <v>3.0585171410067602</v>
      </c>
      <c r="Z86" s="78">
        <f t="shared" si="19"/>
        <v>53.1476331253333</v>
      </c>
      <c r="AA86" s="78">
        <f t="shared" si="20"/>
        <v>-19.452409933270687</v>
      </c>
      <c r="AB86" s="78">
        <f t="shared" si="21"/>
        <v>-62.105095078371107</v>
      </c>
      <c r="AC86" s="78">
        <f t="shared" si="22"/>
        <v>16.97600279500644</v>
      </c>
    </row>
    <row r="87" spans="1:29" ht="12.75" customHeight="1" x14ac:dyDescent="0.15">
      <c r="A87" s="79">
        <v>17</v>
      </c>
      <c r="B87" s="79">
        <v>540231</v>
      </c>
      <c r="C87" s="13" t="s">
        <v>10</v>
      </c>
      <c r="D87" s="72">
        <f t="shared" si="14"/>
        <v>12.944663072776279</v>
      </c>
      <c r="E87" s="72">
        <f t="shared" si="23"/>
        <v>54.703386220430417</v>
      </c>
      <c r="F87" s="72">
        <f t="shared" si="23"/>
        <v>-4.7006426887101753</v>
      </c>
      <c r="G87" s="72">
        <f t="shared" si="23"/>
        <v>48.758760691819703</v>
      </c>
      <c r="H87" s="72">
        <f t="shared" si="23"/>
        <v>77.327323128317119</v>
      </c>
      <c r="I87" s="72">
        <f t="shared" si="23"/>
        <v>-58.254084007558056</v>
      </c>
      <c r="J87" s="72">
        <f t="shared" si="23"/>
        <v>14.105519050515511</v>
      </c>
      <c r="K87" s="72">
        <f t="shared" si="23"/>
        <v>2.3857669685965561</v>
      </c>
      <c r="L87" s="72">
        <f t="shared" si="23"/>
        <v>13.975070135610807</v>
      </c>
      <c r="M87" s="72">
        <f t="shared" si="23"/>
        <v>-25.946251764911082</v>
      </c>
      <c r="N87" s="72">
        <f t="shared" si="23"/>
        <v>-2.7026998824271402</v>
      </c>
      <c r="O87" s="72">
        <f t="shared" si="23"/>
        <v>21.756447453675776</v>
      </c>
      <c r="P87" s="72">
        <f t="shared" si="23"/>
        <v>73.595212520712494</v>
      </c>
      <c r="Q87" s="72">
        <f t="shared" si="23"/>
        <v>66.669500938390399</v>
      </c>
      <c r="R87" s="72">
        <f t="shared" si="23"/>
        <v>27.984967974288978</v>
      </c>
      <c r="S87" s="72">
        <f t="shared" si="23"/>
        <v>5.1369753735791761</v>
      </c>
      <c r="T87" s="72">
        <f t="shared" si="23"/>
        <v>20.779150049274449</v>
      </c>
      <c r="U87" s="72">
        <f t="shared" si="23"/>
        <v>-16.189772886166111</v>
      </c>
      <c r="V87" s="78">
        <f t="shared" si="15"/>
        <v>-9.6855715100351603</v>
      </c>
      <c r="W87" s="78">
        <f t="shared" si="16"/>
        <v>1.7092157795695044</v>
      </c>
      <c r="X87" s="78">
        <f t="shared" si="17"/>
        <v>-14.144210687275844</v>
      </c>
      <c r="Y87" s="78">
        <f t="shared" si="18"/>
        <v>9.4504861747829239</v>
      </c>
      <c r="Z87" s="78">
        <f t="shared" si="19"/>
        <v>-13.285051701545768</v>
      </c>
      <c r="AA87" s="78">
        <f t="shared" si="20"/>
        <v>-16.420173262971119</v>
      </c>
      <c r="AB87" s="78">
        <f t="shared" si="21"/>
        <v>-36.307218411398679</v>
      </c>
      <c r="AC87" s="78">
        <f t="shared" si="22"/>
        <v>4.7760382948920821</v>
      </c>
    </row>
    <row r="88" spans="1:29" ht="12.75" customHeight="1" x14ac:dyDescent="0.15">
      <c r="A88" s="79">
        <v>18</v>
      </c>
      <c r="B88" s="79">
        <v>550922</v>
      </c>
      <c r="C88" s="13" t="s">
        <v>10</v>
      </c>
      <c r="D88" s="72">
        <f t="shared" si="14"/>
        <v>181.87563291139242</v>
      </c>
      <c r="E88" s="72">
        <f t="shared" si="23"/>
        <v>20.276526926881061</v>
      </c>
      <c r="F88" s="72">
        <f t="shared" si="23"/>
        <v>-8.2511500832372349</v>
      </c>
      <c r="G88" s="72">
        <f t="shared" si="23"/>
        <v>-24.203408556796049</v>
      </c>
      <c r="H88" s="72">
        <f t="shared" si="23"/>
        <v>50.880799319762161</v>
      </c>
      <c r="I88" s="72">
        <f t="shared" si="23"/>
        <v>-0.77643474296390025</v>
      </c>
      <c r="J88" s="72">
        <f t="shared" si="23"/>
        <v>39.885573091611008</v>
      </c>
      <c r="K88" s="72">
        <f t="shared" si="23"/>
        <v>-11.436060097598983</v>
      </c>
      <c r="L88" s="72">
        <f t="shared" si="23"/>
        <v>-10.741050180213989</v>
      </c>
      <c r="M88" s="72">
        <f t="shared" si="23"/>
        <v>87.724201226440726</v>
      </c>
      <c r="N88" s="72">
        <f t="shared" si="23"/>
        <v>23.115333079237857</v>
      </c>
      <c r="O88" s="72">
        <f t="shared" si="23"/>
        <v>16.421523702512658</v>
      </c>
      <c r="P88" s="72">
        <f t="shared" si="23"/>
        <v>27.96584838176048</v>
      </c>
      <c r="Q88" s="72">
        <f t="shared" si="23"/>
        <v>-17.865491079133875</v>
      </c>
      <c r="R88" s="72">
        <f t="shared" si="23"/>
        <v>31.4518958912561</v>
      </c>
      <c r="S88" s="72">
        <f t="shared" si="23"/>
        <v>-10.348016254462038</v>
      </c>
      <c r="T88" s="72">
        <f t="shared" si="23"/>
        <v>35.235451167373157</v>
      </c>
      <c r="U88" s="72">
        <f t="shared" si="23"/>
        <v>5.4200479119362939</v>
      </c>
      <c r="V88" s="78">
        <f t="shared" si="15"/>
        <v>-0.33153504076851448</v>
      </c>
      <c r="W88" s="78">
        <f t="shared" si="16"/>
        <v>26.470573632729938</v>
      </c>
      <c r="X88" s="78">
        <f t="shared" si="17"/>
        <v>-13.987857092673778</v>
      </c>
      <c r="Y88" s="78">
        <f t="shared" si="18"/>
        <v>35.463259238484568</v>
      </c>
      <c r="Z88" s="78">
        <f t="shared" si="19"/>
        <v>-5.7032172104744632</v>
      </c>
      <c r="AA88" s="78">
        <f t="shared" si="20"/>
        <v>11.839644487857797</v>
      </c>
      <c r="AB88" s="78">
        <f t="shared" si="21"/>
        <v>-31.675491127195059</v>
      </c>
      <c r="AC88" s="78">
        <f t="shared" si="22"/>
        <v>12.130749223451765</v>
      </c>
    </row>
    <row r="89" spans="1:29" ht="12.75" customHeight="1" x14ac:dyDescent="0.15">
      <c r="A89" s="79">
        <v>19</v>
      </c>
      <c r="B89" s="79">
        <v>540247</v>
      </c>
      <c r="C89" s="13" t="s">
        <v>10</v>
      </c>
      <c r="D89" s="72" t="str">
        <f t="shared" si="14"/>
        <v>--</v>
      </c>
      <c r="E89" s="72" t="str">
        <f t="shared" si="23"/>
        <v>--</v>
      </c>
      <c r="F89" s="72" t="str">
        <f t="shared" si="23"/>
        <v>--</v>
      </c>
      <c r="G89" s="72" t="str">
        <f t="shared" si="23"/>
        <v>--</v>
      </c>
      <c r="H89" s="72" t="str">
        <f t="shared" si="23"/>
        <v>--</v>
      </c>
      <c r="I89" s="72" t="str">
        <f t="shared" si="23"/>
        <v>--</v>
      </c>
      <c r="J89" s="72" t="str">
        <f t="shared" si="23"/>
        <v>--</v>
      </c>
      <c r="K89" s="72" t="str">
        <f t="shared" si="23"/>
        <v>--</v>
      </c>
      <c r="L89" s="72" t="str">
        <f t="shared" si="23"/>
        <v>--</v>
      </c>
      <c r="M89" s="72" t="str">
        <f t="shared" si="23"/>
        <v>--</v>
      </c>
      <c r="N89" s="72" t="str">
        <f t="shared" si="23"/>
        <v>--</v>
      </c>
      <c r="O89" s="72" t="str">
        <f t="shared" si="23"/>
        <v>--</v>
      </c>
      <c r="P89" s="72" t="str">
        <f t="shared" si="23"/>
        <v>--</v>
      </c>
      <c r="Q89" s="72">
        <f t="shared" si="23"/>
        <v>-18.176018811135137</v>
      </c>
      <c r="R89" s="72">
        <f t="shared" si="23"/>
        <v>30.149795195584773</v>
      </c>
      <c r="S89" s="72">
        <f t="shared" si="23"/>
        <v>8.2005516542910328</v>
      </c>
      <c r="T89" s="72">
        <f t="shared" si="23"/>
        <v>-20.303410892594371</v>
      </c>
      <c r="U89" s="72">
        <f t="shared" si="23"/>
        <v>-13.03021303046647</v>
      </c>
      <c r="V89" s="78">
        <f t="shared" si="15"/>
        <v>-7.2206600244584251E-3</v>
      </c>
      <c r="W89" s="78">
        <f t="shared" si="16"/>
        <v>-2.961305045587352</v>
      </c>
      <c r="X89" s="78">
        <f t="shared" si="17"/>
        <v>-6.255972913208808</v>
      </c>
      <c r="Y89" s="78">
        <f t="shared" si="18"/>
        <v>10.567680889870985</v>
      </c>
      <c r="Z89" s="78">
        <f t="shared" si="19"/>
        <v>30.351856095811087</v>
      </c>
      <c r="AA89" s="78">
        <f t="shared" si="20"/>
        <v>-32.137326751804366</v>
      </c>
      <c r="AB89" s="78">
        <f t="shared" si="21"/>
        <v>-42.513031586679652</v>
      </c>
      <c r="AC89" s="78">
        <f>IFERROR(((POWER(AB27/P27,1/13)-1)*100),"--")</f>
        <v>-6.6553155512848239</v>
      </c>
    </row>
    <row r="90" spans="1:29" ht="12.75" customHeight="1" x14ac:dyDescent="0.15">
      <c r="A90" s="79">
        <v>20</v>
      </c>
      <c r="B90" s="79">
        <v>540244</v>
      </c>
      <c r="C90" s="13" t="s">
        <v>10</v>
      </c>
      <c r="D90" s="72" t="str">
        <f t="shared" si="14"/>
        <v>--</v>
      </c>
      <c r="E90" s="72" t="str">
        <f t="shared" si="23"/>
        <v>--</v>
      </c>
      <c r="F90" s="72" t="str">
        <f t="shared" si="23"/>
        <v>--</v>
      </c>
      <c r="G90" s="72" t="str">
        <f t="shared" si="23"/>
        <v>--</v>
      </c>
      <c r="H90" s="72" t="str">
        <f t="shared" si="23"/>
        <v>--</v>
      </c>
      <c r="I90" s="72" t="str">
        <f t="shared" si="23"/>
        <v>--</v>
      </c>
      <c r="J90" s="72" t="str">
        <f t="shared" si="23"/>
        <v>--</v>
      </c>
      <c r="K90" s="72" t="str">
        <f t="shared" si="23"/>
        <v>--</v>
      </c>
      <c r="L90" s="72" t="str">
        <f t="shared" si="23"/>
        <v>--</v>
      </c>
      <c r="M90" s="72" t="str">
        <f t="shared" si="23"/>
        <v>--</v>
      </c>
      <c r="N90" s="72" t="str">
        <f t="shared" si="23"/>
        <v>--</v>
      </c>
      <c r="O90" s="72" t="str">
        <f t="shared" si="23"/>
        <v>--</v>
      </c>
      <c r="P90" s="72" t="str">
        <f t="shared" si="23"/>
        <v>--</v>
      </c>
      <c r="Q90" s="72">
        <f t="shared" si="23"/>
        <v>-17.934959290682656</v>
      </c>
      <c r="R90" s="72">
        <f t="shared" si="23"/>
        <v>6.1016453080019915</v>
      </c>
      <c r="S90" s="72">
        <f t="shared" si="23"/>
        <v>-6.9829677368653478</v>
      </c>
      <c r="T90" s="72">
        <f t="shared" si="23"/>
        <v>35.528083559905724</v>
      </c>
      <c r="U90" s="72">
        <f t="shared" si="23"/>
        <v>-10.241922320656897</v>
      </c>
      <c r="V90" s="78">
        <f t="shared" si="15"/>
        <v>-1.9211205330406926</v>
      </c>
      <c r="W90" s="78">
        <f t="shared" si="16"/>
        <v>29.279358142166757</v>
      </c>
      <c r="X90" s="78">
        <f t="shared" si="17"/>
        <v>-17.012802156862037</v>
      </c>
      <c r="Y90" s="78">
        <f t="shared" si="18"/>
        <v>-1.1300162810106968</v>
      </c>
      <c r="Z90" s="78">
        <f t="shared" si="19"/>
        <v>-4.5692582797956618</v>
      </c>
      <c r="AA90" s="78">
        <f t="shared" si="20"/>
        <v>-53.270050130479412</v>
      </c>
      <c r="AB90" s="78">
        <f t="shared" si="21"/>
        <v>-10.654943171761715</v>
      </c>
      <c r="AC90" s="80">
        <f t="shared" ref="AC90:AC92" si="24">IFERROR(((POWER(AB28/P28,1/13)-1)*100),"--")</f>
        <v>-6.6567155607416106</v>
      </c>
    </row>
    <row r="91" spans="1:29" ht="12.75" customHeight="1" x14ac:dyDescent="0.15">
      <c r="A91" s="79">
        <v>21</v>
      </c>
      <c r="B91" s="79">
        <v>701919</v>
      </c>
      <c r="C91" s="13" t="s">
        <v>10</v>
      </c>
      <c r="D91" s="72" t="str">
        <f t="shared" si="14"/>
        <v>--</v>
      </c>
      <c r="E91" s="72">
        <f t="shared" si="23"/>
        <v>7.0753606997337499</v>
      </c>
      <c r="F91" s="72">
        <f t="shared" si="23"/>
        <v>31.070829042492846</v>
      </c>
      <c r="G91" s="72">
        <f t="shared" si="23"/>
        <v>-15.787712780697547</v>
      </c>
      <c r="H91" s="72">
        <f t="shared" si="23"/>
        <v>7.4857974202898561</v>
      </c>
      <c r="I91" s="72">
        <f t="shared" si="23"/>
        <v>63.226492848259483</v>
      </c>
      <c r="J91" s="72">
        <f t="shared" si="23"/>
        <v>-32.128922803183627</v>
      </c>
      <c r="K91" s="72">
        <f t="shared" si="23"/>
        <v>12.658514299668738</v>
      </c>
      <c r="L91" s="72">
        <f t="shared" si="23"/>
        <v>22.616330685598157</v>
      </c>
      <c r="M91" s="72">
        <f t="shared" si="23"/>
        <v>31.798897630874251</v>
      </c>
      <c r="N91" s="72">
        <f t="shared" si="23"/>
        <v>8.0673968202734159</v>
      </c>
      <c r="O91" s="72">
        <f t="shared" si="23"/>
        <v>29.228976746897104</v>
      </c>
      <c r="P91" s="72">
        <f t="shared" si="23"/>
        <v>-13.144040622722656</v>
      </c>
      <c r="Q91" s="72">
        <f t="shared" si="23"/>
        <v>-56.929728107695148</v>
      </c>
      <c r="R91" s="72">
        <f t="shared" si="23"/>
        <v>26.17983437546026</v>
      </c>
      <c r="S91" s="72">
        <f t="shared" si="23"/>
        <v>23.25636496270296</v>
      </c>
      <c r="T91" s="72">
        <f t="shared" si="23"/>
        <v>-13.911879305581593</v>
      </c>
      <c r="U91" s="72">
        <f t="shared" si="23"/>
        <v>-16.372940098741623</v>
      </c>
      <c r="V91" s="78">
        <f t="shared" si="15"/>
        <v>-10.288869043930433</v>
      </c>
      <c r="W91" s="78">
        <f t="shared" si="16"/>
        <v>23.644545652670203</v>
      </c>
      <c r="X91" s="78">
        <f t="shared" si="17"/>
        <v>-39.188526312993488</v>
      </c>
      <c r="Y91" s="78">
        <f t="shared" si="18"/>
        <v>33.85600208140113</v>
      </c>
      <c r="Z91" s="78">
        <f t="shared" si="19"/>
        <v>5.3752899358669595</v>
      </c>
      <c r="AA91" s="78">
        <f t="shared" si="20"/>
        <v>-11.479025205298143</v>
      </c>
      <c r="AB91" s="78">
        <f t="shared" si="21"/>
        <v>-25.191823612394444</v>
      </c>
      <c r="AC91" s="80">
        <f t="shared" si="24"/>
        <v>-8.7561683605046241</v>
      </c>
    </row>
    <row r="92" spans="1:29" ht="12.75" customHeight="1" x14ac:dyDescent="0.15">
      <c r="A92" s="79">
        <v>22</v>
      </c>
      <c r="B92" s="79">
        <v>540245</v>
      </c>
      <c r="C92" s="13" t="s">
        <v>10</v>
      </c>
      <c r="D92" s="72" t="str">
        <f t="shared" si="14"/>
        <v>--</v>
      </c>
      <c r="E92" s="72" t="str">
        <f t="shared" si="23"/>
        <v>--</v>
      </c>
      <c r="F92" s="72" t="str">
        <f t="shared" si="23"/>
        <v>--</v>
      </c>
      <c r="G92" s="72" t="str">
        <f t="shared" si="23"/>
        <v>--</v>
      </c>
      <c r="H92" s="72" t="str">
        <f t="shared" si="23"/>
        <v>--</v>
      </c>
      <c r="I92" s="72" t="str">
        <f t="shared" si="23"/>
        <v>--</v>
      </c>
      <c r="J92" s="72" t="str">
        <f t="shared" si="23"/>
        <v>--</v>
      </c>
      <c r="K92" s="72" t="str">
        <f t="shared" si="23"/>
        <v>--</v>
      </c>
      <c r="L92" s="72" t="str">
        <f t="shared" si="23"/>
        <v>--</v>
      </c>
      <c r="M92" s="72" t="str">
        <f t="shared" si="23"/>
        <v>--</v>
      </c>
      <c r="N92" s="72" t="str">
        <f t="shared" si="23"/>
        <v>--</v>
      </c>
      <c r="O92" s="72" t="str">
        <f t="shared" si="23"/>
        <v>--</v>
      </c>
      <c r="P92" s="72" t="str">
        <f t="shared" si="23"/>
        <v>--</v>
      </c>
      <c r="Q92" s="72">
        <f t="shared" si="23"/>
        <v>17.830821394633233</v>
      </c>
      <c r="R92" s="72">
        <f t="shared" si="23"/>
        <v>31.725218298637202</v>
      </c>
      <c r="S92" s="72">
        <f t="shared" si="23"/>
        <v>-5.4609929500228418</v>
      </c>
      <c r="T92" s="72">
        <f t="shared" si="23"/>
        <v>32.351650706040516</v>
      </c>
      <c r="U92" s="72">
        <f t="shared" si="23"/>
        <v>-12.394508144543153</v>
      </c>
      <c r="V92" s="78">
        <f t="shared" si="15"/>
        <v>-7.8766779965933011</v>
      </c>
      <c r="W92" s="78">
        <f t="shared" si="16"/>
        <v>-25.797764845971685</v>
      </c>
      <c r="X92" s="78">
        <f t="shared" si="17"/>
        <v>-19.0561001615077</v>
      </c>
      <c r="Y92" s="78">
        <f t="shared" si="18"/>
        <v>-3.5535040660428621</v>
      </c>
      <c r="Z92" s="78">
        <f t="shared" si="19"/>
        <v>-2.1223811242794426</v>
      </c>
      <c r="AA92" s="78">
        <f t="shared" si="20"/>
        <v>-39.765364258132706</v>
      </c>
      <c r="AB92" s="78">
        <f t="shared" si="21"/>
        <v>-39.274151588741546</v>
      </c>
      <c r="AC92" s="80">
        <f t="shared" si="24"/>
        <v>-8.2811794962783125</v>
      </c>
    </row>
    <row r="93" spans="1:29" ht="12.75" customHeight="1" x14ac:dyDescent="0.15">
      <c r="A93" s="79">
        <v>23</v>
      </c>
      <c r="B93" s="79">
        <v>550200</v>
      </c>
      <c r="C93" s="13" t="s">
        <v>10</v>
      </c>
      <c r="D93" s="72">
        <f t="shared" si="14"/>
        <v>-19.262933753943216</v>
      </c>
      <c r="E93" s="72">
        <f t="shared" si="23"/>
        <v>-34.85962338314387</v>
      </c>
      <c r="F93" s="72">
        <f t="shared" si="23"/>
        <v>1321.848870547871</v>
      </c>
      <c r="G93" s="72">
        <f t="shared" si="23"/>
        <v>88.63372703733171</v>
      </c>
      <c r="H93" s="72">
        <f t="shared" si="23"/>
        <v>-10.851542461726098</v>
      </c>
      <c r="I93" s="72">
        <f t="shared" si="23"/>
        <v>8.7875273562498819</v>
      </c>
      <c r="J93" s="72">
        <f t="shared" si="23"/>
        <v>-28.749534340184695</v>
      </c>
      <c r="K93" s="72">
        <f t="shared" si="23"/>
        <v>-5.9511990833180874</v>
      </c>
      <c r="L93" s="72">
        <f t="shared" si="23"/>
        <v>12.497259938808455</v>
      </c>
      <c r="M93" s="72">
        <f t="shared" si="23"/>
        <v>68.908639689800509</v>
      </c>
      <c r="N93" s="72">
        <f t="shared" si="23"/>
        <v>39.994806069256583</v>
      </c>
      <c r="O93" s="72">
        <f t="shared" si="23"/>
        <v>36.463077734173595</v>
      </c>
      <c r="P93" s="72">
        <f t="shared" si="23"/>
        <v>-3.6478156802125739</v>
      </c>
      <c r="Q93" s="72">
        <f t="shared" si="23"/>
        <v>-2.0683797540250168</v>
      </c>
      <c r="R93" s="72">
        <f t="shared" si="23"/>
        <v>3.8393930839377077</v>
      </c>
      <c r="S93" s="72">
        <f t="shared" si="23"/>
        <v>-28.42050055531098</v>
      </c>
      <c r="T93" s="72">
        <f t="shared" si="23"/>
        <v>-7.6729644500954066</v>
      </c>
      <c r="U93" s="72">
        <f t="shared" si="23"/>
        <v>14.930544804685525</v>
      </c>
      <c r="V93" s="78">
        <f t="shared" si="15"/>
        <v>-100</v>
      </c>
      <c r="W93" s="78" t="str">
        <f t="shared" si="16"/>
        <v>--</v>
      </c>
      <c r="X93" s="78">
        <f t="shared" si="17"/>
        <v>-100</v>
      </c>
      <c r="Y93" s="78" t="str">
        <f t="shared" si="18"/>
        <v>--</v>
      </c>
      <c r="Z93" s="78">
        <f t="shared" si="19"/>
        <v>-100</v>
      </c>
      <c r="AA93" s="78" t="str">
        <f t="shared" si="20"/>
        <v>--</v>
      </c>
      <c r="AB93" s="78">
        <f t="shared" si="21"/>
        <v>-54.631425600712973</v>
      </c>
      <c r="AC93" s="78">
        <f t="shared" si="22"/>
        <v>7.3112647256724062</v>
      </c>
    </row>
    <row r="94" spans="1:29" ht="12.75" customHeight="1" x14ac:dyDescent="0.15">
      <c r="A94" s="79">
        <v>24</v>
      </c>
      <c r="B94" s="79">
        <v>560600</v>
      </c>
      <c r="C94" s="13" t="s">
        <v>10</v>
      </c>
      <c r="D94" s="72">
        <f t="shared" si="14"/>
        <v>4.8920286063143266</v>
      </c>
      <c r="E94" s="72">
        <f t="shared" ref="E94:U98" si="25">IF(D32=0,"--",((E32/D32)*100-100))</f>
        <v>8.2981511475922218</v>
      </c>
      <c r="F94" s="72">
        <f t="shared" si="25"/>
        <v>55.900790883207691</v>
      </c>
      <c r="G94" s="72">
        <f t="shared" si="25"/>
        <v>-8.3956286357530558</v>
      </c>
      <c r="H94" s="72">
        <f t="shared" si="25"/>
        <v>-16.853499120861187</v>
      </c>
      <c r="I94" s="72">
        <f t="shared" si="25"/>
        <v>-60.485644448685953</v>
      </c>
      <c r="J94" s="72">
        <f t="shared" si="25"/>
        <v>28.305205997865642</v>
      </c>
      <c r="K94" s="72">
        <f t="shared" si="25"/>
        <v>-5.2881245001569255</v>
      </c>
      <c r="L94" s="72">
        <f t="shared" si="25"/>
        <v>51.232697569991387</v>
      </c>
      <c r="M94" s="72">
        <f t="shared" si="25"/>
        <v>-8.9953295159349977</v>
      </c>
      <c r="N94" s="72">
        <f t="shared" si="25"/>
        <v>4.2331322196354222</v>
      </c>
      <c r="O94" s="72">
        <f t="shared" si="25"/>
        <v>11.818254519814417</v>
      </c>
      <c r="P94" s="72">
        <f t="shared" si="25"/>
        <v>-11.918648477223414</v>
      </c>
      <c r="Q94" s="72">
        <f t="shared" si="25"/>
        <v>14.960401197217891</v>
      </c>
      <c r="R94" s="72">
        <f t="shared" si="25"/>
        <v>35.155703639987735</v>
      </c>
      <c r="S94" s="72">
        <f t="shared" si="25"/>
        <v>15.165522886861552</v>
      </c>
      <c r="T94" s="72">
        <f t="shared" si="25"/>
        <v>17.357317273737436</v>
      </c>
      <c r="U94" s="72">
        <f t="shared" si="25"/>
        <v>-12.68295538682969</v>
      </c>
      <c r="V94" s="78">
        <f t="shared" si="15"/>
        <v>-9.0671106633261331</v>
      </c>
      <c r="W94" s="78">
        <f t="shared" si="16"/>
        <v>-26.172241649699771</v>
      </c>
      <c r="X94" s="78">
        <f t="shared" si="17"/>
        <v>-21.295701678087866</v>
      </c>
      <c r="Y94" s="78">
        <f t="shared" si="18"/>
        <v>-13.828290493912831</v>
      </c>
      <c r="Z94" s="78">
        <f t="shared" si="19"/>
        <v>61.407819300587931</v>
      </c>
      <c r="AA94" s="78">
        <f t="shared" si="20"/>
        <v>-38.766502750682399</v>
      </c>
      <c r="AB94" s="78">
        <f t="shared" si="21"/>
        <v>-36.92118935510458</v>
      </c>
      <c r="AC94" s="78">
        <f t="shared" si="22"/>
        <v>-2.8122236683749136</v>
      </c>
    </row>
    <row r="95" spans="1:29" ht="12.75" customHeight="1" x14ac:dyDescent="0.15">
      <c r="A95" s="79">
        <v>25</v>
      </c>
      <c r="B95" s="79">
        <v>560749</v>
      </c>
      <c r="C95" s="13" t="s">
        <v>10</v>
      </c>
      <c r="D95" s="72">
        <f t="shared" si="14"/>
        <v>-10.814402515723273</v>
      </c>
      <c r="E95" s="72">
        <f t="shared" si="25"/>
        <v>-6.390426014297077</v>
      </c>
      <c r="F95" s="72">
        <f t="shared" si="25"/>
        <v>11.884794055286463</v>
      </c>
      <c r="G95" s="72">
        <f t="shared" si="25"/>
        <v>-8.8206321867715474</v>
      </c>
      <c r="H95" s="72">
        <f t="shared" si="25"/>
        <v>29.387852004573944</v>
      </c>
      <c r="I95" s="72">
        <f t="shared" si="25"/>
        <v>-2.4344551119248479</v>
      </c>
      <c r="J95" s="72">
        <f t="shared" si="25"/>
        <v>20.112371874273379</v>
      </c>
      <c r="K95" s="72">
        <f t="shared" si="25"/>
        <v>0.88008516921829028</v>
      </c>
      <c r="L95" s="72">
        <f t="shared" si="25"/>
        <v>22.868356831990042</v>
      </c>
      <c r="M95" s="72">
        <f t="shared" si="25"/>
        <v>44.529935888293096</v>
      </c>
      <c r="N95" s="72">
        <f t="shared" si="25"/>
        <v>9.8511981585549506</v>
      </c>
      <c r="O95" s="72">
        <f t="shared" si="25"/>
        <v>-11.597280576898015</v>
      </c>
      <c r="P95" s="72">
        <f t="shared" si="25"/>
        <v>13.248039527877012</v>
      </c>
      <c r="Q95" s="72">
        <f t="shared" si="25"/>
        <v>-26.035941033330658</v>
      </c>
      <c r="R95" s="72">
        <f t="shared" si="25"/>
        <v>14.478058382865797</v>
      </c>
      <c r="S95" s="72">
        <f t="shared" si="25"/>
        <v>28.003171647155995</v>
      </c>
      <c r="T95" s="72">
        <f t="shared" si="25"/>
        <v>-16.119659550476712</v>
      </c>
      <c r="U95" s="72">
        <f t="shared" si="25"/>
        <v>12.885339405111324</v>
      </c>
      <c r="V95" s="78">
        <f t="shared" si="15"/>
        <v>-4.1339579808149693</v>
      </c>
      <c r="W95" s="78">
        <f t="shared" si="16"/>
        <v>-4.9185606248570224</v>
      </c>
      <c r="X95" s="78">
        <f t="shared" si="17"/>
        <v>-11.431563501221049</v>
      </c>
      <c r="Y95" s="78">
        <f t="shared" si="18"/>
        <v>-7.4181698296303438</v>
      </c>
      <c r="Z95" s="78">
        <f t="shared" si="19"/>
        <v>67.244410255848379</v>
      </c>
      <c r="AA95" s="78">
        <f t="shared" si="20"/>
        <v>-23.227750634143646</v>
      </c>
      <c r="AB95" s="78">
        <f t="shared" si="21"/>
        <v>-16.551475052525817</v>
      </c>
      <c r="AC95" s="78">
        <f t="shared" si="22"/>
        <v>2.8778243277848725</v>
      </c>
    </row>
    <row r="96" spans="1:29" ht="12.75" customHeight="1" x14ac:dyDescent="0.15">
      <c r="A96" s="3"/>
      <c r="B96" s="7" t="s">
        <v>25</v>
      </c>
      <c r="C96" s="13" t="s">
        <v>10</v>
      </c>
      <c r="D96" s="72">
        <f t="shared" si="14"/>
        <v>68.745044808936598</v>
      </c>
      <c r="E96" s="72">
        <f t="shared" si="25"/>
        <v>34.005444299622468</v>
      </c>
      <c r="F96" s="72">
        <f t="shared" si="25"/>
        <v>33.827764707633293</v>
      </c>
      <c r="G96" s="72">
        <f t="shared" si="25"/>
        <v>-19.317197216058318</v>
      </c>
      <c r="H96" s="72">
        <f t="shared" si="25"/>
        <v>35.59167014838178</v>
      </c>
      <c r="I96" s="72">
        <f t="shared" si="25"/>
        <v>-10.283738834324339</v>
      </c>
      <c r="J96" s="72">
        <f t="shared" si="25"/>
        <v>-6.0323271623428525</v>
      </c>
      <c r="K96" s="72">
        <f t="shared" si="25"/>
        <v>9.4193521128602953</v>
      </c>
      <c r="L96" s="72">
        <f t="shared" si="25"/>
        <v>7.7420108201205124</v>
      </c>
      <c r="M96" s="72">
        <f t="shared" si="25"/>
        <v>-4.8734634259236884</v>
      </c>
      <c r="N96" s="72">
        <f t="shared" si="25"/>
        <v>10.781432377074879</v>
      </c>
      <c r="O96" s="72">
        <f t="shared" si="25"/>
        <v>-1.7037489020338512</v>
      </c>
      <c r="P96" s="72">
        <f t="shared" si="25"/>
        <v>22.910464087711446</v>
      </c>
      <c r="Q96" s="72">
        <f t="shared" si="25"/>
        <v>-20.538589848305321</v>
      </c>
      <c r="R96" s="72">
        <f t="shared" si="25"/>
        <v>39.444607095534451</v>
      </c>
      <c r="S96" s="72">
        <f t="shared" si="25"/>
        <v>28.80143508312193</v>
      </c>
      <c r="T96" s="72">
        <f t="shared" si="25"/>
        <v>-22.016674737578839</v>
      </c>
      <c r="U96" s="72">
        <f t="shared" si="25"/>
        <v>-1.815755296098942</v>
      </c>
      <c r="V96" s="78">
        <f t="shared" si="15"/>
        <v>-8.5208928569576443</v>
      </c>
      <c r="W96" s="78">
        <f t="shared" si="16"/>
        <v>-1.5620720803154313</v>
      </c>
      <c r="X96" s="78">
        <f t="shared" si="17"/>
        <v>-35.797835257274912</v>
      </c>
      <c r="Y96" s="78">
        <f t="shared" si="18"/>
        <v>10.82993820944813</v>
      </c>
      <c r="Z96" s="78">
        <f t="shared" si="19"/>
        <v>51.753680583089164</v>
      </c>
      <c r="AA96" s="78">
        <f t="shared" si="20"/>
        <v>-21.893328273305528</v>
      </c>
      <c r="AB96" s="78">
        <f t="shared" si="21"/>
        <v>-25.33282582356496</v>
      </c>
      <c r="AC96" s="78">
        <f t="shared" si="22"/>
        <v>3.7372911134052167</v>
      </c>
    </row>
    <row r="97" spans="1:29" ht="12.75" customHeight="1" x14ac:dyDescent="0.15">
      <c r="A97" s="3"/>
      <c r="B97" s="7" t="s">
        <v>26</v>
      </c>
      <c r="C97" s="13" t="s">
        <v>10</v>
      </c>
      <c r="D97" s="72">
        <f t="shared" si="14"/>
        <v>42.311409499687556</v>
      </c>
      <c r="E97" s="72">
        <f t="shared" si="25"/>
        <v>15.803916681060514</v>
      </c>
      <c r="F97" s="72">
        <f t="shared" si="25"/>
        <v>1.9084046016481153</v>
      </c>
      <c r="G97" s="72">
        <f t="shared" si="25"/>
        <v>19.251046075348825</v>
      </c>
      <c r="H97" s="72">
        <f t="shared" si="25"/>
        <v>14.108716627784034</v>
      </c>
      <c r="I97" s="72">
        <f t="shared" si="25"/>
        <v>4.5280593872244026</v>
      </c>
      <c r="J97" s="72">
        <f t="shared" si="25"/>
        <v>-7.9054569234268541</v>
      </c>
      <c r="K97" s="72">
        <f t="shared" si="25"/>
        <v>-1.02263183201174</v>
      </c>
      <c r="L97" s="72">
        <f t="shared" si="25"/>
        <v>-10.106517643137806</v>
      </c>
      <c r="M97" s="72">
        <f t="shared" si="25"/>
        <v>12.626588678382646</v>
      </c>
      <c r="N97" s="72">
        <f t="shared" si="25"/>
        <v>13.018119492454943</v>
      </c>
      <c r="O97" s="72">
        <f t="shared" si="25"/>
        <v>1.6161236581019551</v>
      </c>
      <c r="P97" s="72">
        <f t="shared" si="25"/>
        <v>-23.538214513050164</v>
      </c>
      <c r="Q97" s="72">
        <f t="shared" si="25"/>
        <v>-28.512368831276504</v>
      </c>
      <c r="R97" s="72">
        <f t="shared" si="25"/>
        <v>21.777495321314078</v>
      </c>
      <c r="S97" s="72">
        <f t="shared" si="25"/>
        <v>23.79893066413787</v>
      </c>
      <c r="T97" s="72">
        <f t="shared" si="25"/>
        <v>-2.6661587827012738</v>
      </c>
      <c r="U97" s="72">
        <f t="shared" si="25"/>
        <v>-4.7445595455586584</v>
      </c>
      <c r="V97" s="78">
        <f t="shared" si="15"/>
        <v>19.554718514797841</v>
      </c>
      <c r="W97" s="78">
        <f t="shared" si="16"/>
        <v>-7.7301191430683076</v>
      </c>
      <c r="X97" s="78">
        <f t="shared" si="17"/>
        <v>76.327769202458313</v>
      </c>
      <c r="Y97" s="78">
        <f t="shared" si="18"/>
        <v>-71.548801324150503</v>
      </c>
      <c r="Z97" s="78">
        <f t="shared" si="19"/>
        <v>18.767532102285614</v>
      </c>
      <c r="AA97" s="78">
        <f t="shared" si="20"/>
        <v>-62.965514828021149</v>
      </c>
      <c r="AB97" s="78">
        <f t="shared" si="21"/>
        <v>-26.343146688725483</v>
      </c>
      <c r="AC97" s="78">
        <f t="shared" si="22"/>
        <v>-3.9909659719570389</v>
      </c>
    </row>
    <row r="98" spans="1:29" ht="12.75" customHeight="1" x14ac:dyDescent="0.15">
      <c r="A98" s="3"/>
      <c r="B98" s="7" t="s">
        <v>7</v>
      </c>
      <c r="C98" s="13" t="s">
        <v>10</v>
      </c>
      <c r="D98" s="72">
        <f t="shared" si="14"/>
        <v>57.451407120075118</v>
      </c>
      <c r="E98" s="72">
        <f t="shared" si="25"/>
        <v>26.976696348746117</v>
      </c>
      <c r="F98" s="72">
        <f t="shared" si="25"/>
        <v>22.586283676866799</v>
      </c>
      <c r="G98" s="72">
        <f t="shared" si="25"/>
        <v>-8.0252890594239403</v>
      </c>
      <c r="H98" s="72">
        <f t="shared" si="25"/>
        <v>27.436646332385251</v>
      </c>
      <c r="I98" s="72">
        <f t="shared" si="25"/>
        <v>-5.2491556723693549</v>
      </c>
      <c r="J98" s="72">
        <f t="shared" si="25"/>
        <v>-6.7347091973383897</v>
      </c>
      <c r="K98" s="72">
        <f t="shared" si="25"/>
        <v>5.5529911191113399</v>
      </c>
      <c r="L98" s="72">
        <f t="shared" si="25"/>
        <v>1.5449301055708133</v>
      </c>
      <c r="M98" s="72">
        <f t="shared" si="25"/>
        <v>0.50544360566927082</v>
      </c>
      <c r="N98" s="72">
        <f t="shared" si="25"/>
        <v>11.551823513664232</v>
      </c>
      <c r="O98" s="72">
        <f t="shared" si="25"/>
        <v>-0.54524138210217643</v>
      </c>
      <c r="P98" s="72">
        <f t="shared" si="25"/>
        <v>6.3494142520596171</v>
      </c>
      <c r="Q98" s="72">
        <f t="shared" si="25"/>
        <v>-22.582623433090561</v>
      </c>
      <c r="R98" s="72">
        <f t="shared" si="25"/>
        <v>35.262628108684936</v>
      </c>
      <c r="S98" s="72">
        <f t="shared" si="25"/>
        <v>27.735347250911076</v>
      </c>
      <c r="T98" s="72">
        <f t="shared" si="25"/>
        <v>-18.019953525953326</v>
      </c>
      <c r="U98" s="72">
        <f t="shared" si="25"/>
        <v>-2.5339750648060004</v>
      </c>
      <c r="V98" s="78">
        <f t="shared" si="15"/>
        <v>-1.7921680571442096</v>
      </c>
      <c r="W98" s="78">
        <f t="shared" si="16"/>
        <v>-3.3616548262977943</v>
      </c>
      <c r="X98" s="78">
        <f t="shared" si="17"/>
        <v>-4.5629859923497378</v>
      </c>
      <c r="Y98" s="78">
        <f t="shared" si="18"/>
        <v>-31.568868127323341</v>
      </c>
      <c r="Z98" s="78">
        <f t="shared" si="19"/>
        <v>44.695107074511128</v>
      </c>
      <c r="AA98" s="78">
        <f t="shared" si="20"/>
        <v>-29.107343306534162</v>
      </c>
      <c r="AB98" s="78">
        <f t="shared" si="21"/>
        <v>-25.425528783524214</v>
      </c>
      <c r="AC98" s="78">
        <f t="shared" si="22"/>
        <v>1.9090745741714432</v>
      </c>
    </row>
    <row r="99" spans="1:29" s="2" customFormat="1" ht="14" thickBo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600-000000000000}"/>
    <hyperlink ref="A1" location="ÍNDICE!A1" display="INDICE" xr:uid="{00000000-0004-0000-1600-000001000000}"/>
  </hyperlinks>
  <pageMargins left="0.75" right="0.75" top="1" bottom="1" header="0" footer="0"/>
  <headerFooter alignWithMargins="0"/>
  <ignoredErrors>
    <ignoredError sqref="AC9:AC3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9"/>
      <c r="AB3" s="77"/>
    </row>
    <row r="4" spans="1:29" s="2" customFormat="1" x14ac:dyDescent="0.15">
      <c r="A4" s="83" t="s">
        <v>1096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69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9"/>
      <c r="AB8" s="77"/>
    </row>
    <row r="9" spans="1:29" ht="12.75" customHeight="1" x14ac:dyDescent="0.15">
      <c r="A9" s="43">
        <v>1</v>
      </c>
      <c r="B9" s="74">
        <v>392190</v>
      </c>
      <c r="C9" s="8">
        <v>19.597321000000001</v>
      </c>
      <c r="D9" s="8">
        <v>20.105017</v>
      </c>
      <c r="E9" s="8">
        <v>89.880205000000004</v>
      </c>
      <c r="F9" s="8">
        <v>30.213532000000001</v>
      </c>
      <c r="G9" s="8">
        <v>42.636229</v>
      </c>
      <c r="H9" s="8">
        <v>55.057057999999998</v>
      </c>
      <c r="I9" s="8">
        <v>54.791466</v>
      </c>
      <c r="J9" s="8">
        <v>66.265038000000004</v>
      </c>
      <c r="K9" s="8">
        <v>62.305129000000001</v>
      </c>
      <c r="L9" s="8">
        <v>61.330055000000002</v>
      </c>
      <c r="M9" s="8">
        <v>75.643213000000003</v>
      </c>
      <c r="N9" s="8">
        <v>80.993047000000004</v>
      </c>
      <c r="O9" s="8">
        <v>85.622421000000003</v>
      </c>
      <c r="P9" s="38">
        <v>83.382407000000001</v>
      </c>
      <c r="Q9" s="38">
        <v>78.420375000000007</v>
      </c>
      <c r="R9" s="38">
        <v>107.722483</v>
      </c>
      <c r="S9" s="38">
        <v>135.43822700000001</v>
      </c>
      <c r="T9" s="38">
        <v>160.483633</v>
      </c>
      <c r="U9" s="38">
        <v>178.19924399999999</v>
      </c>
      <c r="V9" s="38">
        <v>186.23503400000001</v>
      </c>
      <c r="W9" s="38">
        <v>174.89541199999999</v>
      </c>
      <c r="X9" s="38">
        <v>181.25999300000001</v>
      </c>
      <c r="Y9" s="38">
        <v>164.52875900000001</v>
      </c>
      <c r="Z9" s="38">
        <v>178.586883</v>
      </c>
      <c r="AA9" s="38">
        <v>158.93673899999999</v>
      </c>
      <c r="AB9" s="38">
        <v>145.903446</v>
      </c>
      <c r="AC9" s="38">
        <f>SUM(C9:AB9)</f>
        <v>2678.4323659999995</v>
      </c>
    </row>
    <row r="10" spans="1:29" ht="12.75" customHeight="1" x14ac:dyDescent="0.15">
      <c r="A10" s="43">
        <v>2</v>
      </c>
      <c r="B10" s="74">
        <v>590320</v>
      </c>
      <c r="C10" s="8">
        <v>1.503706</v>
      </c>
      <c r="D10" s="8">
        <v>2.5415049999999999</v>
      </c>
      <c r="E10" s="8">
        <v>5.1656469999999999</v>
      </c>
      <c r="F10" s="8">
        <v>6.3722469999999998</v>
      </c>
      <c r="G10" s="8">
        <v>15.011196999999999</v>
      </c>
      <c r="H10" s="8">
        <v>6.4500270000000004</v>
      </c>
      <c r="I10" s="8">
        <v>4.7485359999999996</v>
      </c>
      <c r="J10" s="8">
        <v>3.3090630000000001</v>
      </c>
      <c r="K10" s="8">
        <v>5.3362910000000001</v>
      </c>
      <c r="L10" s="8">
        <v>4.8319179999999999</v>
      </c>
      <c r="M10" s="8">
        <v>5.8307520000000004</v>
      </c>
      <c r="N10" s="8">
        <v>12.532574</v>
      </c>
      <c r="O10" s="8">
        <v>15.300234</v>
      </c>
      <c r="P10" s="38">
        <v>10.137772</v>
      </c>
      <c r="Q10" s="38">
        <v>17.363582000000001</v>
      </c>
      <c r="R10" s="38">
        <v>22.769425999999999</v>
      </c>
      <c r="S10" s="38">
        <v>26.090959999999999</v>
      </c>
      <c r="T10" s="38">
        <v>29.160188000000002</v>
      </c>
      <c r="U10" s="38">
        <v>55.127388000000003</v>
      </c>
      <c r="V10" s="38">
        <v>62.902642999999998</v>
      </c>
      <c r="W10" s="38">
        <v>54.489702999999999</v>
      </c>
      <c r="X10" s="38">
        <v>69.511454000000001</v>
      </c>
      <c r="Y10" s="38">
        <v>78.585967999999994</v>
      </c>
      <c r="Z10" s="38">
        <v>98.942245</v>
      </c>
      <c r="AA10" s="38">
        <v>97.551871000000006</v>
      </c>
      <c r="AB10" s="38">
        <v>77.867763999999994</v>
      </c>
      <c r="AC10" s="38">
        <f t="shared" ref="AC10:AC36" si="0">SUM(C10:AB10)</f>
        <v>789.43466100000001</v>
      </c>
    </row>
    <row r="11" spans="1:29" ht="12.75" customHeight="1" x14ac:dyDescent="0.15">
      <c r="A11" s="69">
        <v>3</v>
      </c>
      <c r="B11" s="74">
        <v>392113</v>
      </c>
      <c r="C11" s="8">
        <v>3.645508</v>
      </c>
      <c r="D11" s="8">
        <v>3.9123429999999999</v>
      </c>
      <c r="E11" s="8">
        <v>4.6440140000000003</v>
      </c>
      <c r="F11" s="8">
        <v>5.5282559999999998</v>
      </c>
      <c r="G11" s="8">
        <v>8.8947319999999994</v>
      </c>
      <c r="H11" s="8">
        <v>16.638871000000002</v>
      </c>
      <c r="I11" s="8">
        <v>10.453677000000001</v>
      </c>
      <c r="J11" s="8">
        <v>9.0153180000000006</v>
      </c>
      <c r="K11" s="8">
        <v>13.560478</v>
      </c>
      <c r="L11" s="8">
        <v>9.5900149999999993</v>
      </c>
      <c r="M11" s="8">
        <v>7.0535949999999996</v>
      </c>
      <c r="N11" s="8">
        <v>13.397325</v>
      </c>
      <c r="O11" s="8">
        <v>10.664707999999999</v>
      </c>
      <c r="P11" s="38">
        <v>12.737117</v>
      </c>
      <c r="Q11" s="38">
        <v>16.072479000000001</v>
      </c>
      <c r="R11" s="38">
        <v>17.922920999999999</v>
      </c>
      <c r="S11" s="38">
        <v>19.960032000000002</v>
      </c>
      <c r="T11" s="38">
        <v>26.840046999999998</v>
      </c>
      <c r="U11" s="38">
        <v>33.290171999999998</v>
      </c>
      <c r="V11" s="38">
        <v>50.716217</v>
      </c>
      <c r="W11" s="38">
        <v>47.479928000000001</v>
      </c>
      <c r="X11" s="38">
        <v>45.394818999999998</v>
      </c>
      <c r="Y11" s="38">
        <v>54.830581000000002</v>
      </c>
      <c r="Z11" s="38">
        <v>75.752322000000007</v>
      </c>
      <c r="AA11" s="38">
        <v>73.568895999999995</v>
      </c>
      <c r="AB11" s="38">
        <v>76.238605000000007</v>
      </c>
      <c r="AC11" s="38">
        <f t="shared" si="0"/>
        <v>667.80297599999994</v>
      </c>
    </row>
    <row r="12" spans="1:29" ht="12.75" customHeight="1" x14ac:dyDescent="0.15">
      <c r="A12" s="69">
        <v>4</v>
      </c>
      <c r="B12" s="74">
        <v>520942</v>
      </c>
      <c r="C12" s="8">
        <v>89.488500999999999</v>
      </c>
      <c r="D12" s="8">
        <v>148.828024</v>
      </c>
      <c r="E12" s="8">
        <v>177.62958900000001</v>
      </c>
      <c r="F12" s="8">
        <v>209.426018</v>
      </c>
      <c r="G12" s="8">
        <v>158.48641599999999</v>
      </c>
      <c r="H12" s="8">
        <v>168.79974999999999</v>
      </c>
      <c r="I12" s="8">
        <v>123.738302</v>
      </c>
      <c r="J12" s="8">
        <v>105.539958</v>
      </c>
      <c r="K12" s="8">
        <v>52.086613</v>
      </c>
      <c r="L12" s="8">
        <v>52.863213999999999</v>
      </c>
      <c r="M12" s="8">
        <v>41.694349000000003</v>
      </c>
      <c r="N12" s="8">
        <v>32.623446999999999</v>
      </c>
      <c r="O12" s="8">
        <v>45.144213000000001</v>
      </c>
      <c r="P12" s="38">
        <v>52.933152999999997</v>
      </c>
      <c r="Q12" s="38">
        <v>38.885910000000003</v>
      </c>
      <c r="R12" s="38">
        <v>53.066540000000003</v>
      </c>
      <c r="S12" s="38">
        <v>87.093671000000001</v>
      </c>
      <c r="T12" s="38">
        <v>99.881349999999998</v>
      </c>
      <c r="U12" s="38">
        <v>86.499403999999998</v>
      </c>
      <c r="V12" s="38">
        <v>73.531531999999999</v>
      </c>
      <c r="W12" s="38">
        <v>84.256356999999994</v>
      </c>
      <c r="X12" s="38">
        <v>68.927753999999993</v>
      </c>
      <c r="Y12" s="38">
        <v>56.652526999999999</v>
      </c>
      <c r="Z12" s="38">
        <v>66.542186999999998</v>
      </c>
      <c r="AA12" s="38">
        <v>67.001767000000001</v>
      </c>
      <c r="AB12" s="38">
        <v>53.560074999999998</v>
      </c>
      <c r="AC12" s="38">
        <f t="shared" si="0"/>
        <v>2295.180621</v>
      </c>
    </row>
    <row r="13" spans="1:29" ht="12.75" customHeight="1" x14ac:dyDescent="0.15">
      <c r="A13" s="69">
        <v>5</v>
      </c>
      <c r="B13" s="74">
        <v>580632</v>
      </c>
      <c r="C13" s="8">
        <v>15.683343000000001</v>
      </c>
      <c r="D13" s="8">
        <v>18.023316000000001</v>
      </c>
      <c r="E13" s="8">
        <v>20.666595000000001</v>
      </c>
      <c r="F13" s="8">
        <v>27.215081999999999</v>
      </c>
      <c r="G13" s="8">
        <v>20.183561999999998</v>
      </c>
      <c r="H13" s="8">
        <v>31.064114</v>
      </c>
      <c r="I13" s="8">
        <v>23.469391999999999</v>
      </c>
      <c r="J13" s="8">
        <v>56.169992999999998</v>
      </c>
      <c r="K13" s="8">
        <v>56.363728000000002</v>
      </c>
      <c r="L13" s="8">
        <v>30.525153</v>
      </c>
      <c r="M13" s="8">
        <v>46.807572</v>
      </c>
      <c r="N13" s="8">
        <v>39.534295</v>
      </c>
      <c r="O13" s="8">
        <v>89.693292999999997</v>
      </c>
      <c r="P13" s="38">
        <v>46.327359000000001</v>
      </c>
      <c r="Q13" s="38">
        <v>31.681750000000001</v>
      </c>
      <c r="R13" s="38">
        <v>42.426938</v>
      </c>
      <c r="S13" s="38">
        <v>44.952407000000001</v>
      </c>
      <c r="T13" s="38">
        <v>44.240119</v>
      </c>
      <c r="U13" s="38">
        <v>38.782297</v>
      </c>
      <c r="V13" s="38">
        <v>34.415129999999998</v>
      </c>
      <c r="W13" s="38">
        <v>31.262333000000002</v>
      </c>
      <c r="X13" s="38">
        <v>31.646982999999999</v>
      </c>
      <c r="Y13" s="38">
        <v>25.501072000000001</v>
      </c>
      <c r="Z13" s="38">
        <v>24.217533</v>
      </c>
      <c r="AA13" s="38">
        <v>29.817857</v>
      </c>
      <c r="AB13" s="38">
        <v>25.429462000000001</v>
      </c>
      <c r="AC13" s="38">
        <f t="shared" si="0"/>
        <v>926.10067799999979</v>
      </c>
    </row>
    <row r="14" spans="1:29" ht="12.75" customHeight="1" x14ac:dyDescent="0.15">
      <c r="A14" s="69">
        <v>6</v>
      </c>
      <c r="B14" s="74">
        <v>961210</v>
      </c>
      <c r="C14" s="8">
        <v>59.350586999999997</v>
      </c>
      <c r="D14" s="8">
        <v>50.979739000000002</v>
      </c>
      <c r="E14" s="8">
        <v>63.197138000000002</v>
      </c>
      <c r="F14" s="8">
        <v>60.777510999999997</v>
      </c>
      <c r="G14" s="8">
        <v>56.261445000000002</v>
      </c>
      <c r="H14" s="8">
        <v>42.117454000000002</v>
      </c>
      <c r="I14" s="8">
        <v>35.849949000000002</v>
      </c>
      <c r="J14" s="8">
        <v>34.478819000000001</v>
      </c>
      <c r="K14" s="8">
        <v>37.987048999999999</v>
      </c>
      <c r="L14" s="8">
        <v>37.276634999999999</v>
      </c>
      <c r="M14" s="8">
        <v>36.558022999999999</v>
      </c>
      <c r="N14" s="8">
        <v>41.301264000000003</v>
      </c>
      <c r="O14" s="8">
        <v>29.299433000000001</v>
      </c>
      <c r="P14" s="38">
        <v>27.108385999999999</v>
      </c>
      <c r="Q14" s="38">
        <v>20.598890999999998</v>
      </c>
      <c r="R14" s="38">
        <v>23.629546000000001</v>
      </c>
      <c r="S14" s="38">
        <v>26.904754000000001</v>
      </c>
      <c r="T14" s="38">
        <v>32.986885999999998</v>
      </c>
      <c r="U14" s="38">
        <v>33.618234999999999</v>
      </c>
      <c r="V14" s="38">
        <v>35.445042000000001</v>
      </c>
      <c r="W14" s="38">
        <v>38.284266000000002</v>
      </c>
      <c r="X14" s="38">
        <v>37.200353</v>
      </c>
      <c r="Y14" s="38">
        <v>31.320871</v>
      </c>
      <c r="Z14" s="38">
        <v>28.009077999999999</v>
      </c>
      <c r="AA14" s="38">
        <v>28.318888000000001</v>
      </c>
      <c r="AB14" s="38">
        <v>27.121303000000001</v>
      </c>
      <c r="AC14" s="38">
        <f t="shared" si="0"/>
        <v>975.98154499999998</v>
      </c>
    </row>
    <row r="15" spans="1:29" ht="12.75" customHeight="1" x14ac:dyDescent="0.15">
      <c r="A15" s="69">
        <v>7</v>
      </c>
      <c r="B15" s="74">
        <v>560312</v>
      </c>
      <c r="C15" s="8">
        <v>0</v>
      </c>
      <c r="D15" s="8">
        <v>10.129982</v>
      </c>
      <c r="E15" s="8">
        <v>9.7823340000000005</v>
      </c>
      <c r="F15" s="8">
        <v>11.646084999999999</v>
      </c>
      <c r="G15" s="8">
        <v>13.538589</v>
      </c>
      <c r="H15" s="8">
        <v>17.067074000000002</v>
      </c>
      <c r="I15" s="8">
        <v>18.781251000000001</v>
      </c>
      <c r="J15" s="8">
        <v>15.855765</v>
      </c>
      <c r="K15" s="8">
        <v>8.5901809999999994</v>
      </c>
      <c r="L15" s="8">
        <v>11.343166</v>
      </c>
      <c r="M15" s="8">
        <v>9.8164499999999997</v>
      </c>
      <c r="N15" s="8">
        <v>7.7692810000000003</v>
      </c>
      <c r="O15" s="8">
        <v>11.168592</v>
      </c>
      <c r="P15" s="38">
        <v>16.523923</v>
      </c>
      <c r="Q15" s="38">
        <v>13.110244</v>
      </c>
      <c r="R15" s="38">
        <v>13.138733999999999</v>
      </c>
      <c r="S15" s="38">
        <v>31.014367</v>
      </c>
      <c r="T15" s="38">
        <v>45.548884000000001</v>
      </c>
      <c r="U15" s="38">
        <v>37.205137999999998</v>
      </c>
      <c r="V15" s="38">
        <v>34.763277000000002</v>
      </c>
      <c r="W15" s="38">
        <v>19.374389999999998</v>
      </c>
      <c r="X15" s="38">
        <v>13.645553</v>
      </c>
      <c r="Y15" s="38">
        <v>17.428546000000001</v>
      </c>
      <c r="Z15" s="38">
        <v>17.419599000000002</v>
      </c>
      <c r="AA15" s="38">
        <v>23.307683000000001</v>
      </c>
      <c r="AB15" s="38">
        <v>30.440746000000001</v>
      </c>
      <c r="AC15" s="38">
        <f t="shared" si="0"/>
        <v>458.40983399999993</v>
      </c>
    </row>
    <row r="16" spans="1:29" ht="12.75" customHeight="1" x14ac:dyDescent="0.15">
      <c r="A16" s="69">
        <v>8</v>
      </c>
      <c r="B16" s="74">
        <v>551229</v>
      </c>
      <c r="C16" s="8">
        <v>0.17</v>
      </c>
      <c r="D16" s="8">
        <v>0.28488599999999997</v>
      </c>
      <c r="E16" s="8">
        <v>0.30177999999999999</v>
      </c>
      <c r="F16" s="8">
        <v>0.73620399999999997</v>
      </c>
      <c r="G16" s="8">
        <v>0.42329699999999998</v>
      </c>
      <c r="H16" s="8">
        <v>1.0731329999999999</v>
      </c>
      <c r="I16" s="8">
        <v>1.5217400000000001</v>
      </c>
      <c r="J16" s="8">
        <v>1.2130179999999999</v>
      </c>
      <c r="K16" s="8">
        <v>1.3894759999999999</v>
      </c>
      <c r="L16" s="8">
        <v>1.7522340000000001</v>
      </c>
      <c r="M16" s="8">
        <v>1.995368</v>
      </c>
      <c r="N16" s="8">
        <v>3.0051570000000001</v>
      </c>
      <c r="O16" s="8">
        <v>3.002478</v>
      </c>
      <c r="P16" s="38">
        <v>3.005004</v>
      </c>
      <c r="Q16" s="38">
        <v>1.9831529999999999</v>
      </c>
      <c r="R16" s="38">
        <v>2.3971819999999999</v>
      </c>
      <c r="S16" s="38">
        <v>4.0880479999999997</v>
      </c>
      <c r="T16" s="38">
        <v>8.841215</v>
      </c>
      <c r="U16" s="38">
        <v>12.128817</v>
      </c>
      <c r="V16" s="38">
        <v>12.070496</v>
      </c>
      <c r="W16" s="38">
        <v>18.821396</v>
      </c>
      <c r="X16" s="38">
        <v>19.26305</v>
      </c>
      <c r="Y16" s="38">
        <v>17.635953000000001</v>
      </c>
      <c r="Z16" s="38">
        <v>20.544391000000001</v>
      </c>
      <c r="AA16" s="38">
        <v>22.405189</v>
      </c>
      <c r="AB16" s="38">
        <v>14.995691000000001</v>
      </c>
      <c r="AC16" s="38">
        <f t="shared" si="0"/>
        <v>175.04835599999998</v>
      </c>
    </row>
    <row r="17" spans="1:29" ht="12.75" customHeight="1" x14ac:dyDescent="0.15">
      <c r="A17" s="69">
        <v>9</v>
      </c>
      <c r="B17" s="74">
        <v>590390</v>
      </c>
      <c r="C17" s="8">
        <v>11.572898</v>
      </c>
      <c r="D17" s="8">
        <v>9.9516939999999998</v>
      </c>
      <c r="E17" s="8">
        <v>7.3399460000000003</v>
      </c>
      <c r="F17" s="8">
        <v>5.9039029999999997</v>
      </c>
      <c r="G17" s="8">
        <v>6.1868470000000002</v>
      </c>
      <c r="H17" s="8">
        <v>4.187392</v>
      </c>
      <c r="I17" s="8">
        <v>6.7994469999999998</v>
      </c>
      <c r="J17" s="8">
        <v>6.1864549999999996</v>
      </c>
      <c r="K17" s="8">
        <v>8.1647649999999992</v>
      </c>
      <c r="L17" s="8">
        <v>14.349318</v>
      </c>
      <c r="M17" s="8">
        <v>17.428692999999999</v>
      </c>
      <c r="N17" s="8">
        <v>20.252109000000001</v>
      </c>
      <c r="O17" s="8">
        <v>23.586392</v>
      </c>
      <c r="P17" s="38">
        <v>20.100466999999998</v>
      </c>
      <c r="Q17" s="38">
        <v>15.231508</v>
      </c>
      <c r="R17" s="38">
        <v>20.394722000000002</v>
      </c>
      <c r="S17" s="38">
        <v>24.730622</v>
      </c>
      <c r="T17" s="38">
        <v>30.659434999999998</v>
      </c>
      <c r="U17" s="38">
        <v>33.198824000000002</v>
      </c>
      <c r="V17" s="38">
        <v>35.763289999999998</v>
      </c>
      <c r="W17" s="38">
        <v>33.537824000000001</v>
      </c>
      <c r="X17" s="38">
        <v>25.850532000000001</v>
      </c>
      <c r="Y17" s="38">
        <v>23.062598000000001</v>
      </c>
      <c r="Z17" s="38">
        <v>22.724882999999998</v>
      </c>
      <c r="AA17" s="38">
        <v>21.272749000000001</v>
      </c>
      <c r="AB17" s="38">
        <v>21.318979000000002</v>
      </c>
      <c r="AC17" s="38">
        <f t="shared" si="0"/>
        <v>469.75629199999992</v>
      </c>
    </row>
    <row r="18" spans="1:29" ht="12.75" customHeight="1" x14ac:dyDescent="0.15">
      <c r="A18" s="69">
        <v>10</v>
      </c>
      <c r="B18" s="74">
        <v>392112</v>
      </c>
      <c r="C18" s="8">
        <v>9.3743230000000004</v>
      </c>
      <c r="D18" s="8">
        <v>14.659768</v>
      </c>
      <c r="E18" s="8">
        <v>20.190093999999998</v>
      </c>
      <c r="F18" s="8">
        <v>11.036288000000001</v>
      </c>
      <c r="G18" s="8">
        <v>13.319134</v>
      </c>
      <c r="H18" s="8">
        <v>17.355046000000002</v>
      </c>
      <c r="I18" s="8">
        <v>17.289048999999999</v>
      </c>
      <c r="J18" s="8">
        <v>8.9900859999999998</v>
      </c>
      <c r="K18" s="8">
        <v>7.871753</v>
      </c>
      <c r="L18" s="8">
        <v>10.841309000000001</v>
      </c>
      <c r="M18" s="8">
        <v>10.571514000000001</v>
      </c>
      <c r="N18" s="8">
        <v>11.506769</v>
      </c>
      <c r="O18" s="8">
        <v>11.675627</v>
      </c>
      <c r="P18" s="38">
        <v>10.677647</v>
      </c>
      <c r="Q18" s="38">
        <v>9.8253760000000003</v>
      </c>
      <c r="R18" s="38">
        <v>11.091593</v>
      </c>
      <c r="S18" s="38">
        <v>15.126995000000001</v>
      </c>
      <c r="T18" s="38">
        <v>28.105342</v>
      </c>
      <c r="U18" s="38">
        <v>28.695592000000001</v>
      </c>
      <c r="V18" s="38">
        <v>31.378283</v>
      </c>
      <c r="W18" s="38">
        <v>24.772189000000001</v>
      </c>
      <c r="X18" s="38">
        <v>23.891674999999999</v>
      </c>
      <c r="Y18" s="38">
        <v>32.261761999999997</v>
      </c>
      <c r="Z18" s="38">
        <v>35.141852</v>
      </c>
      <c r="AA18" s="38">
        <v>19.411781999999999</v>
      </c>
      <c r="AB18" s="38">
        <v>16.904057999999999</v>
      </c>
      <c r="AC18" s="38">
        <f t="shared" si="0"/>
        <v>451.9649060000001</v>
      </c>
    </row>
    <row r="19" spans="1:29" ht="12.75" customHeight="1" x14ac:dyDescent="0.15">
      <c r="A19" s="69">
        <v>11</v>
      </c>
      <c r="B19" s="74">
        <v>701952</v>
      </c>
      <c r="C19" s="8">
        <v>0</v>
      </c>
      <c r="D19" s="8">
        <v>0.58204900000000004</v>
      </c>
      <c r="E19" s="8">
        <v>0.43693900000000002</v>
      </c>
      <c r="F19" s="8">
        <v>0.41051700000000002</v>
      </c>
      <c r="G19" s="8">
        <v>0.13213</v>
      </c>
      <c r="H19" s="8">
        <v>6.8428000000000003E-2</v>
      </c>
      <c r="I19" s="8">
        <v>6.5083500000000001</v>
      </c>
      <c r="J19" s="8">
        <v>13.24255</v>
      </c>
      <c r="K19" s="8">
        <v>13.628629999999999</v>
      </c>
      <c r="L19" s="8">
        <v>13.945728000000001</v>
      </c>
      <c r="M19" s="8">
        <v>12.359094000000001</v>
      </c>
      <c r="N19" s="8">
        <v>11.933811</v>
      </c>
      <c r="O19" s="8">
        <v>5.173</v>
      </c>
      <c r="P19" s="38">
        <v>7.6307939999999999</v>
      </c>
      <c r="Q19" s="38">
        <v>6.4136509999999998</v>
      </c>
      <c r="R19" s="38">
        <v>9.5095860000000005</v>
      </c>
      <c r="S19" s="38">
        <v>21.829781000000001</v>
      </c>
      <c r="T19" s="38">
        <v>24.970164</v>
      </c>
      <c r="U19" s="38">
        <v>28.796699</v>
      </c>
      <c r="V19" s="38">
        <v>27.250230999999999</v>
      </c>
      <c r="W19" s="38">
        <v>28.422861000000001</v>
      </c>
      <c r="X19" s="38">
        <v>34.029989999999998</v>
      </c>
      <c r="Y19" s="38">
        <v>27.697296999999999</v>
      </c>
      <c r="Z19" s="38">
        <v>31.690695999999999</v>
      </c>
      <c r="AA19" s="38">
        <v>19.036265</v>
      </c>
      <c r="AB19" s="38">
        <v>25.517564</v>
      </c>
      <c r="AC19" s="38">
        <f t="shared" si="0"/>
        <v>371.21680500000002</v>
      </c>
    </row>
    <row r="20" spans="1:29" ht="12.75" customHeight="1" x14ac:dyDescent="0.15">
      <c r="A20" s="69">
        <v>12</v>
      </c>
      <c r="B20" s="74">
        <v>521142</v>
      </c>
      <c r="C20" s="8">
        <v>0.10577</v>
      </c>
      <c r="D20" s="8">
        <v>1.2887740000000001</v>
      </c>
      <c r="E20" s="8">
        <v>11.716132999999999</v>
      </c>
      <c r="F20" s="8">
        <v>0.82453399999999999</v>
      </c>
      <c r="G20" s="8">
        <v>0.36339399999999999</v>
      </c>
      <c r="H20" s="8">
        <v>0.75519499999999995</v>
      </c>
      <c r="I20" s="8">
        <v>0.60705699999999996</v>
      </c>
      <c r="J20" s="8">
        <v>5.9983510000000004</v>
      </c>
      <c r="K20" s="8">
        <v>12.325665000000001</v>
      </c>
      <c r="L20" s="8">
        <v>3.2889300000000001</v>
      </c>
      <c r="M20" s="8">
        <v>5.8500880000000004</v>
      </c>
      <c r="N20" s="8">
        <v>6.1516960000000003</v>
      </c>
      <c r="O20" s="8">
        <v>5.7606299999999999</v>
      </c>
      <c r="P20" s="38">
        <v>3.4181859999999999</v>
      </c>
      <c r="Q20" s="38">
        <v>5.557817</v>
      </c>
      <c r="R20" s="38">
        <v>6.0150839999999999</v>
      </c>
      <c r="S20" s="38">
        <v>10.700488999999999</v>
      </c>
      <c r="T20" s="38">
        <v>11.848898999999999</v>
      </c>
      <c r="U20" s="38">
        <v>6.3330250000000001</v>
      </c>
      <c r="V20" s="38">
        <v>6.2469700000000001</v>
      </c>
      <c r="W20" s="38">
        <v>8.4275479999999998</v>
      </c>
      <c r="X20" s="38">
        <v>6.764805</v>
      </c>
      <c r="Y20" s="38">
        <v>15.02394</v>
      </c>
      <c r="Z20" s="38">
        <v>17.635009</v>
      </c>
      <c r="AA20" s="38">
        <v>16.429188</v>
      </c>
      <c r="AB20" s="38">
        <v>2.7141839999999995</v>
      </c>
      <c r="AC20" s="38">
        <f t="shared" si="0"/>
        <v>172.15136100000001</v>
      </c>
    </row>
    <row r="21" spans="1:29" ht="12.75" customHeight="1" x14ac:dyDescent="0.15">
      <c r="A21" s="69">
        <v>13</v>
      </c>
      <c r="B21" s="74">
        <v>560819</v>
      </c>
      <c r="C21" s="8">
        <v>1.1592340000000001</v>
      </c>
      <c r="D21" s="8">
        <v>1.965684</v>
      </c>
      <c r="E21" s="8">
        <v>1.9938940000000001</v>
      </c>
      <c r="F21" s="8">
        <v>2.8841030000000001</v>
      </c>
      <c r="G21" s="8">
        <v>9.8399210000000004</v>
      </c>
      <c r="H21" s="8">
        <v>15.159945</v>
      </c>
      <c r="I21" s="8">
        <v>18.28023</v>
      </c>
      <c r="J21" s="8">
        <v>24.860945000000001</v>
      </c>
      <c r="K21" s="8">
        <v>10.486025</v>
      </c>
      <c r="L21" s="8">
        <v>5.9089130000000001</v>
      </c>
      <c r="M21" s="8">
        <v>16.686561999999999</v>
      </c>
      <c r="N21" s="8">
        <v>16.724440000000001</v>
      </c>
      <c r="O21" s="8">
        <v>15.113811999999999</v>
      </c>
      <c r="P21" s="38">
        <v>14.543929</v>
      </c>
      <c r="Q21" s="38">
        <v>8.4913260000000008</v>
      </c>
      <c r="R21" s="38">
        <v>11.274898</v>
      </c>
      <c r="S21" s="38">
        <v>13.882384999999999</v>
      </c>
      <c r="T21" s="38">
        <v>14.49085</v>
      </c>
      <c r="U21" s="38">
        <v>15.431609999999999</v>
      </c>
      <c r="V21" s="38">
        <v>19.873597</v>
      </c>
      <c r="W21" s="38">
        <v>20.478705999999999</v>
      </c>
      <c r="X21" s="38">
        <v>18.347249000000001</v>
      </c>
      <c r="Y21" s="38">
        <v>15.889374</v>
      </c>
      <c r="Z21" s="38">
        <v>15.171085</v>
      </c>
      <c r="AA21" s="38">
        <v>14.703524</v>
      </c>
      <c r="AB21" s="38">
        <v>12.386888999999998</v>
      </c>
      <c r="AC21" s="38">
        <f t="shared" si="0"/>
        <v>336.02912999999995</v>
      </c>
    </row>
    <row r="22" spans="1:29" ht="12.75" customHeight="1" x14ac:dyDescent="0.15">
      <c r="A22" s="69">
        <v>14</v>
      </c>
      <c r="B22" s="74">
        <v>701959</v>
      </c>
      <c r="C22" s="8">
        <v>0</v>
      </c>
      <c r="D22" s="8">
        <v>0.114298</v>
      </c>
      <c r="E22" s="8">
        <v>0.414491</v>
      </c>
      <c r="F22" s="8">
        <v>0.825631</v>
      </c>
      <c r="G22" s="8">
        <v>0.21738499999999999</v>
      </c>
      <c r="H22" s="8">
        <v>0.36653799999999997</v>
      </c>
      <c r="I22" s="8">
        <v>4.1461969999999999</v>
      </c>
      <c r="J22" s="8">
        <v>1.085626</v>
      </c>
      <c r="K22" s="8">
        <v>2.14181</v>
      </c>
      <c r="L22" s="8">
        <v>5.3459690000000002</v>
      </c>
      <c r="M22" s="8">
        <v>9.4627599999999994</v>
      </c>
      <c r="N22" s="8">
        <v>17.172512999999999</v>
      </c>
      <c r="O22" s="8">
        <v>18.502303999999999</v>
      </c>
      <c r="P22" s="38">
        <v>22.461489</v>
      </c>
      <c r="Q22" s="38">
        <v>46.075938999999998</v>
      </c>
      <c r="R22" s="38">
        <v>22.797509999999999</v>
      </c>
      <c r="S22" s="38">
        <v>3.630042</v>
      </c>
      <c r="T22" s="38">
        <v>25.244706000000001</v>
      </c>
      <c r="U22" s="38">
        <v>22.860928999999999</v>
      </c>
      <c r="V22" s="38">
        <v>21.394711999999998</v>
      </c>
      <c r="W22" s="38">
        <v>25.101341999999999</v>
      </c>
      <c r="X22" s="38">
        <v>31.233283</v>
      </c>
      <c r="Y22" s="38">
        <v>18.451951999999999</v>
      </c>
      <c r="Z22" s="38">
        <v>22.568432000000001</v>
      </c>
      <c r="AA22" s="38">
        <v>13.652711</v>
      </c>
      <c r="AB22" s="38">
        <v>15.858401000000001</v>
      </c>
      <c r="AC22" s="38">
        <f t="shared" si="0"/>
        <v>351.12697000000003</v>
      </c>
    </row>
    <row r="23" spans="1:29" ht="12.75" customHeight="1" x14ac:dyDescent="0.15">
      <c r="A23" s="69">
        <v>15</v>
      </c>
      <c r="B23" s="74">
        <v>560229</v>
      </c>
      <c r="C23" s="8">
        <v>0.245</v>
      </c>
      <c r="D23" s="8">
        <v>0.688191</v>
      </c>
      <c r="E23" s="8">
        <v>0.87503399999999998</v>
      </c>
      <c r="F23" s="8">
        <v>0.53951000000000005</v>
      </c>
      <c r="G23" s="8">
        <v>0.46393400000000001</v>
      </c>
      <c r="H23" s="8">
        <v>0.78370700000000004</v>
      </c>
      <c r="I23" s="8">
        <v>0.77082899999999999</v>
      </c>
      <c r="J23" s="8">
        <v>0.324069</v>
      </c>
      <c r="K23" s="8">
        <v>0.48466799999999999</v>
      </c>
      <c r="L23" s="8">
        <v>0.87312500000000004</v>
      </c>
      <c r="M23" s="8">
        <v>0.73356699999999997</v>
      </c>
      <c r="N23" s="8">
        <v>0.70774400000000004</v>
      </c>
      <c r="O23" s="8">
        <v>0.61634199999999995</v>
      </c>
      <c r="P23" s="38">
        <v>0.33805299999999999</v>
      </c>
      <c r="Q23" s="38">
        <v>7.8464000000000006E-2</v>
      </c>
      <c r="R23" s="38">
        <v>0.124101</v>
      </c>
      <c r="S23" s="38">
        <v>0.242844</v>
      </c>
      <c r="T23" s="38">
        <v>1.2779469999999999</v>
      </c>
      <c r="U23" s="38">
        <v>0.57174100000000005</v>
      </c>
      <c r="V23" s="38">
        <v>0.24604799999999999</v>
      </c>
      <c r="W23" s="38">
        <v>0.28489900000000001</v>
      </c>
      <c r="X23" s="38">
        <v>0.23790900000000001</v>
      </c>
      <c r="Y23" s="38">
        <v>0.63950200000000001</v>
      </c>
      <c r="Z23" s="38">
        <v>5.4087160000000001</v>
      </c>
      <c r="AA23" s="38">
        <v>13.539318</v>
      </c>
      <c r="AB23" s="38">
        <v>13.223293</v>
      </c>
      <c r="AC23" s="38">
        <f t="shared" si="0"/>
        <v>44.318554999999996</v>
      </c>
    </row>
    <row r="24" spans="1:29" ht="12.75" customHeight="1" x14ac:dyDescent="0.15">
      <c r="A24" s="69">
        <v>16</v>
      </c>
      <c r="B24" s="74">
        <v>520932</v>
      </c>
      <c r="C24" s="8">
        <v>10.045999999999999</v>
      </c>
      <c r="D24" s="8">
        <v>17.633088000000001</v>
      </c>
      <c r="E24" s="8">
        <v>20.663356</v>
      </c>
      <c r="F24" s="8">
        <v>13.995676</v>
      </c>
      <c r="G24" s="8">
        <v>20.422566</v>
      </c>
      <c r="H24" s="8">
        <v>13.071752999999999</v>
      </c>
      <c r="I24" s="8">
        <v>6.7265569999999997</v>
      </c>
      <c r="J24" s="8">
        <v>2.7256589999999998</v>
      </c>
      <c r="K24" s="8">
        <v>1.8303910000000001</v>
      </c>
      <c r="L24" s="8">
        <v>1.613434</v>
      </c>
      <c r="M24" s="8">
        <v>4.1022470000000002</v>
      </c>
      <c r="N24" s="8">
        <v>2.0833029999999999</v>
      </c>
      <c r="O24" s="8">
        <v>1.765285</v>
      </c>
      <c r="P24" s="38">
        <v>4.2266430000000001</v>
      </c>
      <c r="Q24" s="38">
        <v>2.273066</v>
      </c>
      <c r="R24" s="38">
        <v>2.4641630000000001</v>
      </c>
      <c r="S24" s="38">
        <v>8.7867149999999992</v>
      </c>
      <c r="T24" s="38">
        <v>8.7766780000000004</v>
      </c>
      <c r="U24" s="38">
        <v>14.633247000000001</v>
      </c>
      <c r="V24" s="38">
        <v>17.442499000000002</v>
      </c>
      <c r="W24" s="38">
        <v>19.046351000000001</v>
      </c>
      <c r="X24" s="38">
        <v>21.046258000000002</v>
      </c>
      <c r="Y24" s="38">
        <v>18.555330999999999</v>
      </c>
      <c r="Z24" s="38">
        <v>16.676271</v>
      </c>
      <c r="AA24" s="38">
        <v>12.903653</v>
      </c>
      <c r="AB24" s="38">
        <v>3.906847</v>
      </c>
      <c r="AC24" s="38">
        <f t="shared" si="0"/>
        <v>267.41703700000005</v>
      </c>
    </row>
    <row r="25" spans="1:29" ht="12.75" customHeight="1" x14ac:dyDescent="0.15">
      <c r="A25" s="69">
        <v>17</v>
      </c>
      <c r="B25" s="74">
        <v>560314</v>
      </c>
      <c r="C25" s="8">
        <v>0</v>
      </c>
      <c r="D25" s="8">
        <v>1.3232379999999999</v>
      </c>
      <c r="E25" s="8">
        <v>2.9230529999999999</v>
      </c>
      <c r="F25" s="8">
        <v>5.7723300000000002</v>
      </c>
      <c r="G25" s="8">
        <v>7.361656</v>
      </c>
      <c r="H25" s="8">
        <v>1.007236</v>
      </c>
      <c r="I25" s="8">
        <v>3.451632</v>
      </c>
      <c r="J25" s="8">
        <v>5.2233070000000001</v>
      </c>
      <c r="K25" s="8">
        <v>4.609305</v>
      </c>
      <c r="L25" s="8">
        <v>4.669225</v>
      </c>
      <c r="M25" s="8">
        <v>4.8924289999999999</v>
      </c>
      <c r="N25" s="8">
        <v>5.1101979999999996</v>
      </c>
      <c r="O25" s="8">
        <v>5.9665039999999996</v>
      </c>
      <c r="P25" s="38">
        <v>6.8895460000000002</v>
      </c>
      <c r="Q25" s="38">
        <v>8.1936029999999995</v>
      </c>
      <c r="R25" s="38">
        <v>6.7038529999999996</v>
      </c>
      <c r="S25" s="38">
        <v>6.8244300000000004</v>
      </c>
      <c r="T25" s="38">
        <v>12.788875000000001</v>
      </c>
      <c r="U25" s="38">
        <v>12.330434</v>
      </c>
      <c r="V25" s="38">
        <v>13.088634000000001</v>
      </c>
      <c r="W25" s="38">
        <v>13.914619999999999</v>
      </c>
      <c r="X25" s="38">
        <v>12.434454000000001</v>
      </c>
      <c r="Y25" s="38">
        <v>9.5362270000000002</v>
      </c>
      <c r="Z25" s="38">
        <v>13.431368000000001</v>
      </c>
      <c r="AA25" s="38">
        <v>12.263</v>
      </c>
      <c r="AB25" s="38">
        <v>12.538238</v>
      </c>
      <c r="AC25" s="38">
        <f t="shared" si="0"/>
        <v>193.24739499999998</v>
      </c>
    </row>
    <row r="26" spans="1:29" ht="12.75" customHeight="1" x14ac:dyDescent="0.15">
      <c r="A26" s="69">
        <v>18</v>
      </c>
      <c r="B26" s="74">
        <v>560313</v>
      </c>
      <c r="C26" s="8">
        <v>0</v>
      </c>
      <c r="D26" s="8">
        <v>2.4248729999999998</v>
      </c>
      <c r="E26" s="8">
        <v>2.6181839999999998</v>
      </c>
      <c r="F26" s="8">
        <v>2.4577059999999999</v>
      </c>
      <c r="G26" s="8">
        <v>7.1271579999999997</v>
      </c>
      <c r="H26" s="8">
        <v>2.3969930000000002</v>
      </c>
      <c r="I26" s="8">
        <v>3.465684</v>
      </c>
      <c r="J26" s="8">
        <v>8.4722150000000003</v>
      </c>
      <c r="K26" s="8">
        <v>12.563801</v>
      </c>
      <c r="L26" s="8">
        <v>25.934258</v>
      </c>
      <c r="M26" s="8">
        <v>24.874072999999999</v>
      </c>
      <c r="N26" s="8">
        <v>26.529995</v>
      </c>
      <c r="O26" s="8">
        <v>23.465630999999998</v>
      </c>
      <c r="P26" s="38">
        <v>22.571356999999999</v>
      </c>
      <c r="Q26" s="38">
        <v>15.766128</v>
      </c>
      <c r="R26" s="38">
        <v>16.556203</v>
      </c>
      <c r="S26" s="38">
        <v>19.938488</v>
      </c>
      <c r="T26" s="38">
        <v>18.906828000000001</v>
      </c>
      <c r="U26" s="38">
        <v>18.693677999999998</v>
      </c>
      <c r="V26" s="38">
        <v>11.387961000000001</v>
      </c>
      <c r="W26" s="38">
        <v>10.879776</v>
      </c>
      <c r="X26" s="38">
        <v>20.130352999999999</v>
      </c>
      <c r="Y26" s="38">
        <v>35.165035000000003</v>
      </c>
      <c r="Z26" s="38">
        <v>33.251567000000001</v>
      </c>
      <c r="AA26" s="38">
        <v>11.977019</v>
      </c>
      <c r="AB26" s="38">
        <v>19.693266000000001</v>
      </c>
      <c r="AC26" s="38">
        <f t="shared" si="0"/>
        <v>397.24823000000004</v>
      </c>
    </row>
    <row r="27" spans="1:29" ht="12.75" customHeight="1" x14ac:dyDescent="0.15">
      <c r="A27" s="69">
        <v>19</v>
      </c>
      <c r="B27" s="74">
        <v>560121</v>
      </c>
      <c r="C27" s="8">
        <v>0.42199999999999999</v>
      </c>
      <c r="D27" s="8">
        <v>0.58744099999999999</v>
      </c>
      <c r="E27" s="8">
        <v>0.650146</v>
      </c>
      <c r="F27" s="8">
        <v>0.77167200000000002</v>
      </c>
      <c r="G27" s="8">
        <v>2.6864560000000002</v>
      </c>
      <c r="H27" s="8">
        <v>1.7704439999999999</v>
      </c>
      <c r="I27" s="8">
        <v>3.018977</v>
      </c>
      <c r="J27" s="8">
        <v>5.7885260000000001</v>
      </c>
      <c r="K27" s="8">
        <v>0.99642600000000003</v>
      </c>
      <c r="L27" s="8">
        <v>1.542036</v>
      </c>
      <c r="M27" s="8">
        <v>1.6923680000000001</v>
      </c>
      <c r="N27" s="8">
        <v>2.7710309999999998</v>
      </c>
      <c r="O27" s="8">
        <v>2.1436549999999999</v>
      </c>
      <c r="P27" s="38">
        <v>3.7460309999999999</v>
      </c>
      <c r="Q27" s="38">
        <v>4.9038649999999997</v>
      </c>
      <c r="R27" s="38">
        <v>4.7700459999999998</v>
      </c>
      <c r="S27" s="38">
        <v>5.2319329999999997</v>
      </c>
      <c r="T27" s="38">
        <v>9.098668</v>
      </c>
      <c r="U27" s="38">
        <v>13.250116999999999</v>
      </c>
      <c r="V27" s="38">
        <v>14.844937</v>
      </c>
      <c r="W27" s="38">
        <v>13.563275000000001</v>
      </c>
      <c r="X27" s="38">
        <v>14.685174999999999</v>
      </c>
      <c r="Y27" s="38">
        <v>18.162329</v>
      </c>
      <c r="Z27" s="38">
        <v>17.329445</v>
      </c>
      <c r="AA27" s="38">
        <v>11.003254999999999</v>
      </c>
      <c r="AB27" s="38">
        <v>17.330679</v>
      </c>
      <c r="AC27" s="38">
        <f t="shared" si="0"/>
        <v>172.76093299999999</v>
      </c>
    </row>
    <row r="28" spans="1:29" ht="12.75" customHeight="1" x14ac:dyDescent="0.15">
      <c r="A28" s="69">
        <v>20</v>
      </c>
      <c r="B28" s="74">
        <v>581092</v>
      </c>
      <c r="C28" s="8">
        <v>3.0371199999999998</v>
      </c>
      <c r="D28" s="8">
        <v>3.7432150000000002</v>
      </c>
      <c r="E28" s="8">
        <v>3.492788</v>
      </c>
      <c r="F28" s="8">
        <v>2.826711</v>
      </c>
      <c r="G28" s="8">
        <v>3.1860879999999998</v>
      </c>
      <c r="H28" s="8">
        <v>4.3273479999999998</v>
      </c>
      <c r="I28" s="8">
        <v>2.543323</v>
      </c>
      <c r="J28" s="8">
        <v>7.5748369999999996</v>
      </c>
      <c r="K28" s="8">
        <v>9.356579</v>
      </c>
      <c r="L28" s="8">
        <v>9.5815680000000008</v>
      </c>
      <c r="M28" s="8">
        <v>10.602570999999999</v>
      </c>
      <c r="N28" s="8">
        <v>12.49499</v>
      </c>
      <c r="O28" s="8">
        <v>13.994246</v>
      </c>
      <c r="P28" s="38">
        <v>12.466608000000001</v>
      </c>
      <c r="Q28" s="38">
        <v>8.1933550000000004</v>
      </c>
      <c r="R28" s="38">
        <v>9.7607189999999999</v>
      </c>
      <c r="S28" s="38">
        <v>11.44664</v>
      </c>
      <c r="T28" s="38">
        <v>12.083463999999999</v>
      </c>
      <c r="U28" s="38">
        <v>11.862251000000001</v>
      </c>
      <c r="V28" s="38">
        <v>12.643613999999999</v>
      </c>
      <c r="W28" s="38">
        <v>13.724705999999999</v>
      </c>
      <c r="X28" s="38">
        <v>12.265034</v>
      </c>
      <c r="Y28" s="38">
        <v>10.511945000000001</v>
      </c>
      <c r="Z28" s="38">
        <v>11.394978999999999</v>
      </c>
      <c r="AA28" s="38">
        <v>10.572167</v>
      </c>
      <c r="AB28" s="38">
        <v>8.8849820000000008</v>
      </c>
      <c r="AC28" s="38">
        <f t="shared" si="0"/>
        <v>232.57184799999999</v>
      </c>
    </row>
    <row r="29" spans="1:29" ht="12.75" customHeight="1" x14ac:dyDescent="0.15">
      <c r="A29" s="69">
        <v>21</v>
      </c>
      <c r="B29" s="74">
        <v>580890</v>
      </c>
      <c r="C29" s="8">
        <v>1.49</v>
      </c>
      <c r="D29" s="8">
        <v>1.880849</v>
      </c>
      <c r="E29" s="8">
        <v>3.38889</v>
      </c>
      <c r="F29" s="8">
        <v>2.975476</v>
      </c>
      <c r="G29" s="8">
        <v>2.4703119999999998</v>
      </c>
      <c r="H29" s="8">
        <v>2.5049839999999999</v>
      </c>
      <c r="I29" s="8">
        <v>2.2302409999999999</v>
      </c>
      <c r="J29" s="8">
        <v>2.8332670000000002</v>
      </c>
      <c r="K29" s="8">
        <v>3.5591499999999998</v>
      </c>
      <c r="L29" s="8">
        <v>2.5955379999999999</v>
      </c>
      <c r="M29" s="8">
        <v>2.9362529999999998</v>
      </c>
      <c r="N29" s="8">
        <v>4.7179289999999998</v>
      </c>
      <c r="O29" s="8">
        <v>3.161114</v>
      </c>
      <c r="P29" s="38">
        <v>2.9795980000000002</v>
      </c>
      <c r="Q29" s="38">
        <v>1.5922879999999999</v>
      </c>
      <c r="R29" s="38">
        <v>1.085299</v>
      </c>
      <c r="S29" s="38">
        <v>1.1071599999999999</v>
      </c>
      <c r="T29" s="38">
        <v>1.9409350000000001</v>
      </c>
      <c r="U29" s="38">
        <v>2.7677170000000002</v>
      </c>
      <c r="V29" s="38">
        <v>2.9190689999999999</v>
      </c>
      <c r="W29" s="38">
        <v>6.8253570000000003</v>
      </c>
      <c r="X29" s="38">
        <v>4.2650880000000004</v>
      </c>
      <c r="Y29" s="38">
        <v>4.4958980000000004</v>
      </c>
      <c r="Z29" s="38">
        <v>4.0205690000000001</v>
      </c>
      <c r="AA29" s="38">
        <v>9.1043780000000005</v>
      </c>
      <c r="AB29" s="38">
        <v>3.7450740000000002</v>
      </c>
      <c r="AC29" s="38">
        <f t="shared" si="0"/>
        <v>83.592433</v>
      </c>
    </row>
    <row r="30" spans="1:29" ht="12.75" customHeight="1" x14ac:dyDescent="0.15">
      <c r="A30" s="69">
        <v>22</v>
      </c>
      <c r="B30" s="74">
        <v>580810</v>
      </c>
      <c r="C30" s="8">
        <v>3.8860000000000001</v>
      </c>
      <c r="D30" s="8">
        <v>6.2207410000000003</v>
      </c>
      <c r="E30" s="8">
        <v>6.1200710000000003</v>
      </c>
      <c r="F30" s="8">
        <v>5.4506579999999998</v>
      </c>
      <c r="G30" s="8">
        <v>6.4333729999999996</v>
      </c>
      <c r="H30" s="8">
        <v>8.9833639999999999</v>
      </c>
      <c r="I30" s="8">
        <v>7.9181210000000002</v>
      </c>
      <c r="J30" s="8">
        <v>11.854103</v>
      </c>
      <c r="K30" s="8">
        <v>9.6357199999999992</v>
      </c>
      <c r="L30" s="8">
        <v>11.269933999999999</v>
      </c>
      <c r="M30" s="8">
        <v>7.3416639999999997</v>
      </c>
      <c r="N30" s="8">
        <v>3.164466</v>
      </c>
      <c r="O30" s="8">
        <v>3.5190239999999999</v>
      </c>
      <c r="P30" s="38">
        <v>4.1776010000000001</v>
      </c>
      <c r="Q30" s="38">
        <v>4.1125600000000002</v>
      </c>
      <c r="R30" s="38">
        <v>5.8556559999999998</v>
      </c>
      <c r="S30" s="38">
        <v>6.4955860000000003</v>
      </c>
      <c r="T30" s="38">
        <v>6.592079</v>
      </c>
      <c r="U30" s="38">
        <v>7.4441850000000001</v>
      </c>
      <c r="V30" s="38">
        <v>7.9445240000000004</v>
      </c>
      <c r="W30" s="38">
        <v>9.0919889999999999</v>
      </c>
      <c r="X30" s="38">
        <v>6.6878979999999997</v>
      </c>
      <c r="Y30" s="38">
        <v>8.2803149999999999</v>
      </c>
      <c r="Z30" s="38">
        <v>8.2980090000000004</v>
      </c>
      <c r="AA30" s="38">
        <v>8.4272120000000008</v>
      </c>
      <c r="AB30" s="38">
        <v>7.8844219999999998</v>
      </c>
      <c r="AC30" s="38">
        <f t="shared" si="0"/>
        <v>183.08927500000001</v>
      </c>
    </row>
    <row r="31" spans="1:29" ht="12.75" customHeight="1" x14ac:dyDescent="0.15">
      <c r="A31" s="69">
        <v>23</v>
      </c>
      <c r="B31" s="74">
        <v>511130</v>
      </c>
      <c r="C31" s="8">
        <v>3.1620439999999999</v>
      </c>
      <c r="D31" s="8">
        <v>2.6447050000000001</v>
      </c>
      <c r="E31" s="8">
        <v>2.1972070000000001</v>
      </c>
      <c r="F31" s="8">
        <v>4.2170569999999996</v>
      </c>
      <c r="G31" s="8">
        <v>4.2436819999999997</v>
      </c>
      <c r="H31" s="8">
        <v>6.148142</v>
      </c>
      <c r="I31" s="8">
        <v>6.098147</v>
      </c>
      <c r="J31" s="8">
        <v>6.0619589999999999</v>
      </c>
      <c r="K31" s="8">
        <v>8.8056719999999995</v>
      </c>
      <c r="L31" s="8">
        <v>11.578004999999999</v>
      </c>
      <c r="M31" s="8">
        <v>13.025435999999999</v>
      </c>
      <c r="N31" s="8">
        <v>8.5511060000000008</v>
      </c>
      <c r="O31" s="8">
        <v>9.9008020000000005</v>
      </c>
      <c r="P31" s="38">
        <v>7.486065</v>
      </c>
      <c r="Q31" s="38">
        <v>6.1312819999999997</v>
      </c>
      <c r="R31" s="38">
        <v>7.7600179999999996</v>
      </c>
      <c r="S31" s="38">
        <v>6.4971100000000002</v>
      </c>
      <c r="T31" s="38">
        <v>8.439705</v>
      </c>
      <c r="U31" s="38">
        <v>10.69591</v>
      </c>
      <c r="V31" s="38">
        <v>6.7775879999999997</v>
      </c>
      <c r="W31" s="38">
        <v>8.5992879999999996</v>
      </c>
      <c r="X31" s="38">
        <v>8.4703269999999993</v>
      </c>
      <c r="Y31" s="38">
        <v>7.7936610000000002</v>
      </c>
      <c r="Z31" s="38">
        <v>7.1478900000000003</v>
      </c>
      <c r="AA31" s="38">
        <v>7.5237879999999997</v>
      </c>
      <c r="AB31" s="38">
        <v>6.8164879999999997</v>
      </c>
      <c r="AC31" s="38">
        <f t="shared" si="0"/>
        <v>186.77308399999998</v>
      </c>
    </row>
    <row r="32" spans="1:29" ht="12.75" customHeight="1" x14ac:dyDescent="0.15">
      <c r="A32" s="69">
        <v>24</v>
      </c>
      <c r="B32" s="74">
        <v>551513</v>
      </c>
      <c r="C32" s="8">
        <v>1.2660910000000001</v>
      </c>
      <c r="D32" s="8">
        <v>1.866069</v>
      </c>
      <c r="E32" s="8">
        <v>4.008991</v>
      </c>
      <c r="F32" s="8">
        <v>4.1607050000000001</v>
      </c>
      <c r="G32" s="8">
        <v>2.13002</v>
      </c>
      <c r="H32" s="8">
        <v>8.2125330000000005</v>
      </c>
      <c r="I32" s="8">
        <v>15.756124</v>
      </c>
      <c r="J32" s="8">
        <v>29.146380000000001</v>
      </c>
      <c r="K32" s="8">
        <v>26.827166999999999</v>
      </c>
      <c r="L32" s="8">
        <v>21.692406999999999</v>
      </c>
      <c r="M32" s="8">
        <v>21.96161</v>
      </c>
      <c r="N32" s="8">
        <v>25.701744999999999</v>
      </c>
      <c r="O32" s="8">
        <v>22.708241999999998</v>
      </c>
      <c r="P32" s="38">
        <v>20.021028000000001</v>
      </c>
      <c r="Q32" s="38">
        <v>12.774948999999999</v>
      </c>
      <c r="R32" s="38">
        <v>13.327361</v>
      </c>
      <c r="S32" s="38">
        <v>13.348622000000001</v>
      </c>
      <c r="T32" s="38">
        <v>15.186249</v>
      </c>
      <c r="U32" s="38">
        <v>13.073335</v>
      </c>
      <c r="V32" s="38">
        <v>13.139194</v>
      </c>
      <c r="W32" s="38">
        <v>15.345912999999999</v>
      </c>
      <c r="X32" s="38">
        <v>14.936358</v>
      </c>
      <c r="Y32" s="38">
        <v>9.7514579999999995</v>
      </c>
      <c r="Z32" s="38">
        <v>9.7829289999999993</v>
      </c>
      <c r="AA32" s="38">
        <v>7.4985169999999997</v>
      </c>
      <c r="AB32" s="38">
        <v>5.4639810000000004</v>
      </c>
      <c r="AC32" s="38">
        <f t="shared" si="0"/>
        <v>349.08797799999996</v>
      </c>
    </row>
    <row r="33" spans="1:29" ht="12.75" customHeight="1" x14ac:dyDescent="0.15">
      <c r="A33" s="69">
        <v>25</v>
      </c>
      <c r="B33" s="74">
        <v>560394</v>
      </c>
      <c r="C33" s="8">
        <v>0</v>
      </c>
      <c r="D33" s="8">
        <v>26.479140999999998</v>
      </c>
      <c r="E33" s="8">
        <v>50.264606999999998</v>
      </c>
      <c r="F33" s="8">
        <v>26.792632000000001</v>
      </c>
      <c r="G33" s="8">
        <v>22.583022</v>
      </c>
      <c r="H33" s="8">
        <v>21.331851</v>
      </c>
      <c r="I33" s="8">
        <v>12.453002</v>
      </c>
      <c r="J33" s="8">
        <v>11.009347999999999</v>
      </c>
      <c r="K33" s="8">
        <v>4.5257949999999996</v>
      </c>
      <c r="L33" s="8">
        <v>13.060916000000001</v>
      </c>
      <c r="M33" s="8">
        <v>19.130251999999999</v>
      </c>
      <c r="N33" s="8">
        <v>22.479399999999998</v>
      </c>
      <c r="O33" s="8">
        <v>30.664010999999999</v>
      </c>
      <c r="P33" s="38">
        <v>36.215314999999997</v>
      </c>
      <c r="Q33" s="38">
        <v>28.234798999999999</v>
      </c>
      <c r="R33" s="38">
        <v>39.151083999999997</v>
      </c>
      <c r="S33" s="38">
        <v>35.118112000000004</v>
      </c>
      <c r="T33" s="38">
        <v>23.811216000000002</v>
      </c>
      <c r="U33" s="38">
        <v>23.864149000000001</v>
      </c>
      <c r="V33" s="38">
        <v>18.540970000000002</v>
      </c>
      <c r="W33" s="38">
        <v>12.939823000000001</v>
      </c>
      <c r="X33" s="38">
        <v>10.749465000000001</v>
      </c>
      <c r="Y33" s="38">
        <v>22.714162999999999</v>
      </c>
      <c r="Z33" s="38">
        <v>10.731422</v>
      </c>
      <c r="AA33" s="38">
        <v>6.4203140000000003</v>
      </c>
      <c r="AB33" s="38">
        <v>7.0182409999999997</v>
      </c>
      <c r="AC33" s="38">
        <f t="shared" si="0"/>
        <v>536.28304999999989</v>
      </c>
    </row>
    <row r="34" spans="1:29" ht="12.75" customHeight="1" x14ac:dyDescent="0.15">
      <c r="A34" s="43"/>
      <c r="B34" s="50" t="s">
        <v>25</v>
      </c>
      <c r="C34" s="8">
        <f>SUM(C9:C33)</f>
        <v>235.20544599999999</v>
      </c>
      <c r="D34" s="8">
        <f t="shared" ref="D34:X34" si="1">SUM(D9:D33)</f>
        <v>348.85862999999995</v>
      </c>
      <c r="E34" s="8">
        <f t="shared" si="1"/>
        <v>510.561126</v>
      </c>
      <c r="F34" s="8">
        <f t="shared" si="1"/>
        <v>443.76004400000005</v>
      </c>
      <c r="G34" s="8">
        <f t="shared" si="1"/>
        <v>424.60254499999996</v>
      </c>
      <c r="H34" s="8">
        <f t="shared" si="1"/>
        <v>446.69837999999993</v>
      </c>
      <c r="I34" s="8">
        <f t="shared" si="1"/>
        <v>391.41728000000001</v>
      </c>
      <c r="J34" s="8">
        <f t="shared" si="1"/>
        <v>443.22465500000004</v>
      </c>
      <c r="K34" s="8">
        <f t="shared" si="1"/>
        <v>375.43226700000008</v>
      </c>
      <c r="L34" s="8">
        <f t="shared" si="1"/>
        <v>367.603003</v>
      </c>
      <c r="M34" s="8">
        <f t="shared" si="1"/>
        <v>409.05050300000005</v>
      </c>
      <c r="N34" s="8">
        <f t="shared" si="1"/>
        <v>429.20963500000005</v>
      </c>
      <c r="O34" s="8">
        <f t="shared" si="1"/>
        <v>487.61199299999993</v>
      </c>
      <c r="P34" s="8">
        <f t="shared" si="1"/>
        <v>452.10547799999995</v>
      </c>
      <c r="Q34" s="8">
        <f t="shared" si="1"/>
        <v>401.96635999999995</v>
      </c>
      <c r="R34" s="8">
        <f t="shared" si="1"/>
        <v>471.71566599999994</v>
      </c>
      <c r="S34" s="8">
        <f t="shared" si="1"/>
        <v>580.48042000000009</v>
      </c>
      <c r="T34" s="8">
        <f t="shared" si="1"/>
        <v>702.20436199999972</v>
      </c>
      <c r="U34" s="8">
        <f t="shared" si="1"/>
        <v>739.35413800000003</v>
      </c>
      <c r="V34" s="8">
        <f t="shared" si="1"/>
        <v>750.96149199999991</v>
      </c>
      <c r="W34" s="8">
        <f t="shared" si="1"/>
        <v>733.8202520000001</v>
      </c>
      <c r="X34" s="8">
        <f t="shared" si="1"/>
        <v>732.875812</v>
      </c>
      <c r="Y34" s="8">
        <f t="shared" ref="Y34:AB34" si="2">SUM(Y9:Y33)</f>
        <v>724.47706400000004</v>
      </c>
      <c r="Z34" s="8">
        <f t="shared" si="2"/>
        <v>792.41935999999998</v>
      </c>
      <c r="AA34" s="8">
        <f t="shared" si="2"/>
        <v>716.64772999999991</v>
      </c>
      <c r="AB34" s="8">
        <f t="shared" si="2"/>
        <v>652.76267800000016</v>
      </c>
      <c r="AC34" s="38">
        <f t="shared" si="0"/>
        <v>13765.026319000002</v>
      </c>
    </row>
    <row r="35" spans="1:29" ht="12.75" customHeight="1" x14ac:dyDescent="0.15">
      <c r="A35" s="43"/>
      <c r="B35" s="50" t="s">
        <v>26</v>
      </c>
      <c r="C35" s="8">
        <f>C36-C34</f>
        <v>362.11088000000001</v>
      </c>
      <c r="D35" s="8">
        <f t="shared" ref="D35:X35" si="3">D36-D34</f>
        <v>394.13239800000008</v>
      </c>
      <c r="E35" s="8">
        <f t="shared" si="3"/>
        <v>453.657937</v>
      </c>
      <c r="F35" s="8">
        <f t="shared" si="3"/>
        <v>429.76199199999991</v>
      </c>
      <c r="G35" s="8">
        <f t="shared" si="3"/>
        <v>563.53003200000001</v>
      </c>
      <c r="H35" s="8">
        <f t="shared" si="3"/>
        <v>766.15499299999999</v>
      </c>
      <c r="I35" s="8">
        <f t="shared" si="3"/>
        <v>523.75529099999994</v>
      </c>
      <c r="J35" s="8">
        <f t="shared" si="3"/>
        <v>465.35261999999994</v>
      </c>
      <c r="K35" s="8">
        <f t="shared" si="3"/>
        <v>467.6080859999999</v>
      </c>
      <c r="L35" s="8">
        <f t="shared" si="3"/>
        <v>405.23205000000002</v>
      </c>
      <c r="M35" s="8">
        <f t="shared" si="3"/>
        <v>427.699118</v>
      </c>
      <c r="N35" s="8">
        <f t="shared" si="3"/>
        <v>370.77077999999995</v>
      </c>
      <c r="O35" s="8">
        <f t="shared" si="3"/>
        <v>351.92594000000003</v>
      </c>
      <c r="P35" s="8">
        <f t="shared" si="3"/>
        <v>251.40551700000003</v>
      </c>
      <c r="Q35" s="8">
        <f t="shared" si="3"/>
        <v>169.04657300000002</v>
      </c>
      <c r="R35" s="8">
        <f t="shared" si="3"/>
        <v>211.0974940000001</v>
      </c>
      <c r="S35" s="8">
        <f t="shared" si="3"/>
        <v>225.19017899999994</v>
      </c>
      <c r="T35" s="8">
        <f t="shared" si="3"/>
        <v>260.52019600000028</v>
      </c>
      <c r="U35" s="8">
        <f t="shared" si="3"/>
        <v>279.03317900000002</v>
      </c>
      <c r="V35" s="8">
        <f t="shared" si="3"/>
        <v>308.48878800000011</v>
      </c>
      <c r="W35" s="8">
        <f t="shared" si="3"/>
        <v>307.94030299999997</v>
      </c>
      <c r="X35" s="8">
        <f t="shared" si="3"/>
        <v>289.50636799999995</v>
      </c>
      <c r="Y35" s="8">
        <f t="shared" ref="Y35:AB35" si="4">Y36-Y34</f>
        <v>149.61347400000011</v>
      </c>
      <c r="Z35" s="8">
        <f t="shared" si="4"/>
        <v>161.23046099999988</v>
      </c>
      <c r="AA35" s="8">
        <f t="shared" si="4"/>
        <v>102.72951800000055</v>
      </c>
      <c r="AB35" s="8">
        <f t="shared" si="4"/>
        <v>113.97865399999966</v>
      </c>
      <c r="AC35" s="38">
        <f t="shared" si="0"/>
        <v>8811.4728210000012</v>
      </c>
    </row>
    <row r="36" spans="1:29" ht="12.75" customHeight="1" x14ac:dyDescent="0.15">
      <c r="A36" s="43"/>
      <c r="B36" s="50" t="s">
        <v>7</v>
      </c>
      <c r="C36" s="8">
        <v>597.316326</v>
      </c>
      <c r="D36" s="8">
        <v>742.99102800000003</v>
      </c>
      <c r="E36" s="8">
        <v>964.21906300000001</v>
      </c>
      <c r="F36" s="8">
        <v>873.52203599999996</v>
      </c>
      <c r="G36" s="8">
        <v>988.13257699999997</v>
      </c>
      <c r="H36" s="8">
        <v>1212.8533729999999</v>
      </c>
      <c r="I36" s="8">
        <v>915.17257099999995</v>
      </c>
      <c r="J36" s="8">
        <v>908.57727499999999</v>
      </c>
      <c r="K36" s="8">
        <v>843.04035299999998</v>
      </c>
      <c r="L36" s="8">
        <v>772.83505300000002</v>
      </c>
      <c r="M36" s="8">
        <v>836.74962100000005</v>
      </c>
      <c r="N36" s="8">
        <v>799.98041499999999</v>
      </c>
      <c r="O36" s="8">
        <v>839.53793299999995</v>
      </c>
      <c r="P36" s="10">
        <v>703.51099499999998</v>
      </c>
      <c r="Q36" s="10">
        <v>571.01293299999998</v>
      </c>
      <c r="R36" s="10">
        <v>682.81316000000004</v>
      </c>
      <c r="S36" s="10">
        <v>805.67059900000004</v>
      </c>
      <c r="T36" s="10">
        <v>962.724558</v>
      </c>
      <c r="U36" s="10">
        <v>1018.3873170000001</v>
      </c>
      <c r="V36" s="10">
        <v>1059.45028</v>
      </c>
      <c r="W36" s="10">
        <v>1041.7605550000001</v>
      </c>
      <c r="X36" s="10">
        <v>1022.3821799999999</v>
      </c>
      <c r="Y36" s="10">
        <v>874.09053800000015</v>
      </c>
      <c r="Z36" s="10">
        <v>953.64982099999986</v>
      </c>
      <c r="AA36" s="10">
        <v>819.37724800000046</v>
      </c>
      <c r="AB36" s="10">
        <v>766.74133199999983</v>
      </c>
      <c r="AC36" s="38">
        <f t="shared" si="0"/>
        <v>22576.499140000004</v>
      </c>
    </row>
    <row r="37" spans="1:29" s="2" customFormat="1" x14ac:dyDescent="0.1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2" customFormat="1" x14ac:dyDescent="0.15">
      <c r="A39" s="5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4">
        <v>392190</v>
      </c>
      <c r="C40" s="13">
        <f>C9/C$36*100</f>
        <v>3.2808949206588403</v>
      </c>
      <c r="D40" s="72">
        <f t="shared" ref="D40:U50" si="5">D9/D$36*100</f>
        <v>2.7059569015414815</v>
      </c>
      <c r="E40" s="72">
        <f t="shared" si="5"/>
        <v>9.3215544526109415</v>
      </c>
      <c r="F40" s="72">
        <f t="shared" si="5"/>
        <v>3.4588173800803812</v>
      </c>
      <c r="G40" s="72">
        <f t="shared" si="5"/>
        <v>4.3148287985246743</v>
      </c>
      <c r="H40" s="72">
        <f t="shared" si="5"/>
        <v>4.5394652994051574</v>
      </c>
      <c r="I40" s="72">
        <f t="shared" si="5"/>
        <v>5.9870091976347055</v>
      </c>
      <c r="J40" s="72">
        <f t="shared" si="5"/>
        <v>7.2932748620638792</v>
      </c>
      <c r="K40" s="72">
        <f t="shared" si="5"/>
        <v>7.390527485224661</v>
      </c>
      <c r="L40" s="72">
        <f t="shared" si="5"/>
        <v>7.935723769506609</v>
      </c>
      <c r="M40" s="72">
        <f t="shared" si="5"/>
        <v>9.040125158299892</v>
      </c>
      <c r="N40" s="72">
        <f t="shared" si="5"/>
        <v>10.124378732446845</v>
      </c>
      <c r="O40" s="72">
        <f t="shared" si="5"/>
        <v>10.198755486132395</v>
      </c>
      <c r="P40" s="72">
        <f t="shared" si="5"/>
        <v>11.852324639219036</v>
      </c>
      <c r="Q40" s="72">
        <f t="shared" si="5"/>
        <v>13.73355496310624</v>
      </c>
      <c r="R40" s="72">
        <f t="shared" si="5"/>
        <v>15.776275167280021</v>
      </c>
      <c r="S40" s="72">
        <f t="shared" si="5"/>
        <v>16.810620515146788</v>
      </c>
      <c r="T40" s="72">
        <f t="shared" si="5"/>
        <v>16.669735041702342</v>
      </c>
      <c r="U40" s="72">
        <f t="shared" si="5"/>
        <v>17.498179820713535</v>
      </c>
      <c r="V40" s="78">
        <f t="shared" ref="V40:AC40" si="6">V9/V$36*100</f>
        <v>17.578459085404177</v>
      </c>
      <c r="W40" s="78">
        <f t="shared" si="6"/>
        <v>16.788446362321714</v>
      </c>
      <c r="X40" s="78">
        <f t="shared" si="6"/>
        <v>17.729181566916594</v>
      </c>
      <c r="Y40" s="78">
        <f t="shared" si="6"/>
        <v>18.82285093446464</v>
      </c>
      <c r="Z40" s="78">
        <f t="shared" si="6"/>
        <v>18.726672942981658</v>
      </c>
      <c r="AA40" s="78">
        <f t="shared" si="6"/>
        <v>19.397260466768525</v>
      </c>
      <c r="AB40" s="78">
        <f t="shared" si="6"/>
        <v>19.029031031810874</v>
      </c>
      <c r="AC40" s="78">
        <f t="shared" si="6"/>
        <v>11.863807357335027</v>
      </c>
    </row>
    <row r="41" spans="1:29" ht="12.75" customHeight="1" x14ac:dyDescent="0.15">
      <c r="A41" s="43">
        <v>2</v>
      </c>
      <c r="B41" s="74">
        <v>590320</v>
      </c>
      <c r="C41" s="72">
        <f t="shared" ref="C41:R67" si="7">C10/C$36*100</f>
        <v>0.25174366320601788</v>
      </c>
      <c r="D41" s="72">
        <f t="shared" si="7"/>
        <v>0.34206402287807974</v>
      </c>
      <c r="E41" s="72">
        <f t="shared" si="7"/>
        <v>0.53573375576375626</v>
      </c>
      <c r="F41" s="72">
        <f t="shared" si="7"/>
        <v>0.72948898108850913</v>
      </c>
      <c r="G41" s="72">
        <f t="shared" si="7"/>
        <v>1.5191480727793067</v>
      </c>
      <c r="H41" s="72">
        <f t="shared" si="7"/>
        <v>0.5318059992730878</v>
      </c>
      <c r="I41" s="72">
        <f t="shared" si="7"/>
        <v>0.51886782345446847</v>
      </c>
      <c r="J41" s="72">
        <f t="shared" si="7"/>
        <v>0.36420270361703688</v>
      </c>
      <c r="K41" s="72">
        <f t="shared" si="7"/>
        <v>0.63298168124580867</v>
      </c>
      <c r="L41" s="72">
        <f t="shared" si="7"/>
        <v>0.62521982941164544</v>
      </c>
      <c r="M41" s="72">
        <f t="shared" si="7"/>
        <v>0.69683353940831971</v>
      </c>
      <c r="N41" s="72">
        <f t="shared" si="7"/>
        <v>1.5666101025735739</v>
      </c>
      <c r="O41" s="72">
        <f t="shared" si="7"/>
        <v>1.822458926343713</v>
      </c>
      <c r="P41" s="72">
        <f t="shared" si="7"/>
        <v>1.4410253815578249</v>
      </c>
      <c r="Q41" s="72">
        <f t="shared" si="7"/>
        <v>3.0408386564512369</v>
      </c>
      <c r="R41" s="72">
        <f t="shared" si="7"/>
        <v>3.3346495547918256</v>
      </c>
      <c r="S41" s="72">
        <f t="shared" si="5"/>
        <v>3.2384153067499484</v>
      </c>
      <c r="T41" s="72">
        <f t="shared" si="5"/>
        <v>3.0289232530411883</v>
      </c>
      <c r="U41" s="78">
        <f t="shared" ref="U41:AC56" si="8">U10/U$36*100</f>
        <v>5.4132044930013601</v>
      </c>
      <c r="V41" s="78">
        <f t="shared" si="8"/>
        <v>5.9372907051381398</v>
      </c>
      <c r="W41" s="78">
        <f t="shared" si="8"/>
        <v>5.230540044780251</v>
      </c>
      <c r="X41" s="78">
        <f t="shared" si="8"/>
        <v>6.798969637753272</v>
      </c>
      <c r="Y41" s="78">
        <f t="shared" si="8"/>
        <v>8.9905981798878578</v>
      </c>
      <c r="Z41" s="78">
        <f t="shared" si="8"/>
        <v>10.375112837146961</v>
      </c>
      <c r="AA41" s="78">
        <f t="shared" si="8"/>
        <v>11.905611394276834</v>
      </c>
      <c r="AB41" s="78">
        <f t="shared" si="8"/>
        <v>10.15567581271333</v>
      </c>
      <c r="AC41" s="78">
        <f t="shared" si="8"/>
        <v>3.4967098136190478</v>
      </c>
    </row>
    <row r="42" spans="1:29" ht="12.75" customHeight="1" x14ac:dyDescent="0.15">
      <c r="A42" s="43">
        <v>3</v>
      </c>
      <c r="B42" s="74">
        <v>392113</v>
      </c>
      <c r="C42" s="72">
        <f t="shared" si="7"/>
        <v>0.61031447514796366</v>
      </c>
      <c r="D42" s="72">
        <f t="shared" si="5"/>
        <v>0.52656665458415197</v>
      </c>
      <c r="E42" s="72">
        <f t="shared" si="5"/>
        <v>0.48163474237389148</v>
      </c>
      <c r="F42" s="72">
        <f t="shared" si="5"/>
        <v>0.63286966695365654</v>
      </c>
      <c r="G42" s="72">
        <f t="shared" si="5"/>
        <v>0.90015572879953742</v>
      </c>
      <c r="H42" s="72">
        <f t="shared" si="5"/>
        <v>1.3718781981735892</v>
      </c>
      <c r="I42" s="72">
        <f t="shared" si="5"/>
        <v>1.1422629273708862</v>
      </c>
      <c r="J42" s="72">
        <f t="shared" si="5"/>
        <v>0.99224559628128506</v>
      </c>
      <c r="K42" s="72">
        <f t="shared" si="5"/>
        <v>1.6085206303285935</v>
      </c>
      <c r="L42" s="72">
        <f t="shared" si="5"/>
        <v>1.2408876852535828</v>
      </c>
      <c r="M42" s="72">
        <f t="shared" si="5"/>
        <v>0.84297558349297408</v>
      </c>
      <c r="N42" s="72">
        <f t="shared" si="5"/>
        <v>1.6747066239115367</v>
      </c>
      <c r="O42" s="72">
        <f t="shared" si="5"/>
        <v>1.2703068653361254</v>
      </c>
      <c r="P42" s="72">
        <f t="shared" si="5"/>
        <v>1.8105071691168095</v>
      </c>
      <c r="Q42" s="72">
        <f t="shared" si="5"/>
        <v>2.8147311682693537</v>
      </c>
      <c r="R42" s="72">
        <f t="shared" si="5"/>
        <v>2.6248646115725123</v>
      </c>
      <c r="S42" s="72">
        <f t="shared" si="5"/>
        <v>2.4774432658675187</v>
      </c>
      <c r="T42" s="72">
        <f t="shared" si="5"/>
        <v>2.7879258690313784</v>
      </c>
      <c r="U42" s="78">
        <f t="shared" si="8"/>
        <v>3.2689107026653978</v>
      </c>
      <c r="V42" s="78">
        <f t="shared" si="8"/>
        <v>4.7870313461052652</v>
      </c>
      <c r="W42" s="78">
        <f t="shared" si="8"/>
        <v>4.5576622931360653</v>
      </c>
      <c r="X42" s="78">
        <f t="shared" si="8"/>
        <v>4.4401027216652</v>
      </c>
      <c r="Y42" s="78">
        <f t="shared" si="8"/>
        <v>6.272872044291594</v>
      </c>
      <c r="Z42" s="78">
        <f t="shared" si="8"/>
        <v>7.9434107081953735</v>
      </c>
      <c r="AA42" s="78">
        <f t="shared" si="8"/>
        <v>8.9786354429016271</v>
      </c>
      <c r="AB42" s="78">
        <f t="shared" si="8"/>
        <v>9.9431975058832514</v>
      </c>
      <c r="AC42" s="78">
        <f t="shared" si="8"/>
        <v>2.9579562883459523</v>
      </c>
    </row>
    <row r="43" spans="1:29" ht="12.75" customHeight="1" x14ac:dyDescent="0.15">
      <c r="A43" s="43">
        <v>4</v>
      </c>
      <c r="B43" s="74">
        <v>520942</v>
      </c>
      <c r="C43" s="72">
        <f t="shared" si="7"/>
        <v>14.981760434922384</v>
      </c>
      <c r="D43" s="72">
        <f t="shared" si="5"/>
        <v>20.03093151752029</v>
      </c>
      <c r="E43" s="72">
        <f t="shared" si="5"/>
        <v>18.422119600844276</v>
      </c>
      <c r="F43" s="72">
        <f t="shared" si="5"/>
        <v>23.974898098621065</v>
      </c>
      <c r="G43" s="72">
        <f t="shared" si="5"/>
        <v>16.038982995699776</v>
      </c>
      <c r="H43" s="72">
        <f t="shared" si="5"/>
        <v>13.91757270563323</v>
      </c>
      <c r="I43" s="72">
        <f t="shared" si="5"/>
        <v>13.520761648788534</v>
      </c>
      <c r="J43" s="72">
        <f t="shared" si="5"/>
        <v>11.615958367437706</v>
      </c>
      <c r="K43" s="72">
        <f t="shared" si="5"/>
        <v>6.1784246524673767</v>
      </c>
      <c r="L43" s="72">
        <f t="shared" si="5"/>
        <v>6.8401677427537697</v>
      </c>
      <c r="M43" s="72">
        <f t="shared" si="5"/>
        <v>4.9828942796736566</v>
      </c>
      <c r="N43" s="72">
        <f t="shared" si="5"/>
        <v>4.0780307102893261</v>
      </c>
      <c r="O43" s="72">
        <f t="shared" si="5"/>
        <v>5.3772689982788426</v>
      </c>
      <c r="P43" s="72">
        <f t="shared" si="5"/>
        <v>7.5241401166729451</v>
      </c>
      <c r="Q43" s="72">
        <f t="shared" si="5"/>
        <v>6.809987611961847</v>
      </c>
      <c r="R43" s="72">
        <f t="shared" si="5"/>
        <v>7.7717512064354466</v>
      </c>
      <c r="S43" s="72">
        <f t="shared" si="5"/>
        <v>10.810084308413492</v>
      </c>
      <c r="T43" s="72">
        <f t="shared" si="5"/>
        <v>10.374862588682401</v>
      </c>
      <c r="U43" s="78">
        <f t="shared" si="8"/>
        <v>8.4937628892328387</v>
      </c>
      <c r="V43" s="78">
        <f t="shared" si="8"/>
        <v>6.9405363694839934</v>
      </c>
      <c r="W43" s="78">
        <f t="shared" si="8"/>
        <v>8.0878812886133886</v>
      </c>
      <c r="X43" s="78">
        <f t="shared" si="8"/>
        <v>6.7418774846016962</v>
      </c>
      <c r="Y43" s="78">
        <f t="shared" si="8"/>
        <v>6.4813110927417439</v>
      </c>
      <c r="Z43" s="78">
        <f t="shared" si="8"/>
        <v>6.9776332501403582</v>
      </c>
      <c r="AA43" s="78">
        <f t="shared" si="8"/>
        <v>8.1771573672008966</v>
      </c>
      <c r="AB43" s="78">
        <f t="shared" si="8"/>
        <v>6.9854164324612169</v>
      </c>
      <c r="AC43" s="78">
        <f t="shared" si="8"/>
        <v>10.166237939581627</v>
      </c>
    </row>
    <row r="44" spans="1:29" ht="12.75" customHeight="1" x14ac:dyDescent="0.15">
      <c r="A44" s="43">
        <v>5</v>
      </c>
      <c r="B44" s="74">
        <v>580632</v>
      </c>
      <c r="C44" s="72">
        <f t="shared" si="7"/>
        <v>2.6256344113386914</v>
      </c>
      <c r="D44" s="72">
        <f t="shared" si="5"/>
        <v>2.4257784173404584</v>
      </c>
      <c r="E44" s="72">
        <f t="shared" si="5"/>
        <v>2.1433505925198659</v>
      </c>
      <c r="F44" s="72">
        <f t="shared" si="5"/>
        <v>3.1155575793625427</v>
      </c>
      <c r="G44" s="72">
        <f t="shared" si="5"/>
        <v>2.0425965573645892</v>
      </c>
      <c r="H44" s="72">
        <f t="shared" si="5"/>
        <v>2.5612423308155323</v>
      </c>
      <c r="I44" s="72">
        <f t="shared" si="5"/>
        <v>2.5644772083100382</v>
      </c>
      <c r="J44" s="72">
        <f t="shared" si="5"/>
        <v>6.1821921531110275</v>
      </c>
      <c r="K44" s="72">
        <f t="shared" si="5"/>
        <v>6.6857686941588197</v>
      </c>
      <c r="L44" s="72">
        <f t="shared" si="5"/>
        <v>3.949763003309323</v>
      </c>
      <c r="M44" s="72">
        <f t="shared" si="5"/>
        <v>5.5939758830198496</v>
      </c>
      <c r="N44" s="72">
        <f t="shared" si="5"/>
        <v>4.9419078590817751</v>
      </c>
      <c r="O44" s="72">
        <f t="shared" si="5"/>
        <v>10.683649835748399</v>
      </c>
      <c r="P44" s="72">
        <f t="shared" si="5"/>
        <v>6.585164884310017</v>
      </c>
      <c r="Q44" s="72">
        <f t="shared" si="5"/>
        <v>5.5483419322132939</v>
      </c>
      <c r="R44" s="72">
        <f t="shared" si="5"/>
        <v>6.2135501313419317</v>
      </c>
      <c r="S44" s="72">
        <f t="shared" si="5"/>
        <v>5.579501977085302</v>
      </c>
      <c r="T44" s="72">
        <f t="shared" si="5"/>
        <v>4.595303883377202</v>
      </c>
      <c r="U44" s="78">
        <f t="shared" si="8"/>
        <v>3.8082069908574869</v>
      </c>
      <c r="V44" s="78">
        <f t="shared" si="8"/>
        <v>3.2483950072673538</v>
      </c>
      <c r="W44" s="78">
        <f t="shared" si="8"/>
        <v>3.0009134872648349</v>
      </c>
      <c r="X44" s="78">
        <f t="shared" si="8"/>
        <v>3.0954161388063319</v>
      </c>
      <c r="Y44" s="78">
        <f t="shared" si="8"/>
        <v>2.9174405729581294</v>
      </c>
      <c r="Z44" s="78">
        <f t="shared" si="8"/>
        <v>2.5394576150190464</v>
      </c>
      <c r="AA44" s="78">
        <f t="shared" si="8"/>
        <v>3.6390877428903159</v>
      </c>
      <c r="AB44" s="78">
        <f t="shared" si="8"/>
        <v>3.3165633491634967</v>
      </c>
      <c r="AC44" s="78">
        <f t="shared" si="8"/>
        <v>4.1020561791140473</v>
      </c>
    </row>
    <row r="45" spans="1:29" ht="12.75" customHeight="1" x14ac:dyDescent="0.15">
      <c r="A45" s="43">
        <v>6</v>
      </c>
      <c r="B45" s="74">
        <v>961210</v>
      </c>
      <c r="C45" s="72">
        <f t="shared" si="7"/>
        <v>9.9362070676099332</v>
      </c>
      <c r="D45" s="72">
        <f t="shared" si="5"/>
        <v>6.8614205392531336</v>
      </c>
      <c r="E45" s="72">
        <f t="shared" si="5"/>
        <v>6.5542303015015166</v>
      </c>
      <c r="F45" s="72">
        <f t="shared" si="5"/>
        <v>6.957753610694259</v>
      </c>
      <c r="G45" s="72">
        <f t="shared" si="5"/>
        <v>5.6937142150308855</v>
      </c>
      <c r="H45" s="72">
        <f t="shared" si="5"/>
        <v>3.4725923955525007</v>
      </c>
      <c r="I45" s="72">
        <f t="shared" si="5"/>
        <v>3.9172884039593887</v>
      </c>
      <c r="J45" s="72">
        <f t="shared" si="5"/>
        <v>3.7948141505080017</v>
      </c>
      <c r="K45" s="72">
        <f t="shared" si="5"/>
        <v>4.505958565900344</v>
      </c>
      <c r="L45" s="72">
        <f t="shared" si="5"/>
        <v>4.8233623533636489</v>
      </c>
      <c r="M45" s="72">
        <f t="shared" si="5"/>
        <v>4.3690516353397904</v>
      </c>
      <c r="N45" s="72">
        <f t="shared" si="5"/>
        <v>5.162784391415383</v>
      </c>
      <c r="O45" s="72">
        <f t="shared" si="5"/>
        <v>3.4899474875782657</v>
      </c>
      <c r="P45" s="72">
        <f t="shared" si="5"/>
        <v>3.8532995493553019</v>
      </c>
      <c r="Q45" s="72">
        <f t="shared" si="5"/>
        <v>3.6074298513305298</v>
      </c>
      <c r="R45" s="72">
        <f t="shared" si="5"/>
        <v>3.4606166641545104</v>
      </c>
      <c r="S45" s="72">
        <f t="shared" si="5"/>
        <v>3.3394235849482703</v>
      </c>
      <c r="T45" s="72">
        <f t="shared" si="5"/>
        <v>3.4264095296922918</v>
      </c>
      <c r="U45" s="78">
        <f t="shared" si="8"/>
        <v>3.3011246741597033</v>
      </c>
      <c r="V45" s="78">
        <f t="shared" si="8"/>
        <v>3.3456069311718908</v>
      </c>
      <c r="W45" s="78">
        <f t="shared" si="8"/>
        <v>3.6749583017183824</v>
      </c>
      <c r="X45" s="78">
        <f t="shared" si="8"/>
        <v>3.6385955983700735</v>
      </c>
      <c r="Y45" s="78">
        <f t="shared" si="8"/>
        <v>3.5832524936907619</v>
      </c>
      <c r="Z45" s="78">
        <f t="shared" si="8"/>
        <v>2.937040136035427</v>
      </c>
      <c r="AA45" s="78">
        <f t="shared" si="8"/>
        <v>3.4561477108527168</v>
      </c>
      <c r="AB45" s="78">
        <f t="shared" si="8"/>
        <v>3.5372167728659769</v>
      </c>
      <c r="AC45" s="78">
        <f t="shared" si="8"/>
        <v>4.3229977285131902</v>
      </c>
    </row>
    <row r="46" spans="1:29" ht="12.75" customHeight="1" x14ac:dyDescent="0.15">
      <c r="A46" s="43">
        <v>7</v>
      </c>
      <c r="B46" s="74">
        <v>560312</v>
      </c>
      <c r="C46" s="72">
        <f t="shared" si="7"/>
        <v>0</v>
      </c>
      <c r="D46" s="72">
        <f t="shared" si="5"/>
        <v>1.3634056964682486</v>
      </c>
      <c r="E46" s="72">
        <f t="shared" si="5"/>
        <v>1.0145343911334803</v>
      </c>
      <c r="F46" s="72">
        <f t="shared" si="5"/>
        <v>1.3332331091874139</v>
      </c>
      <c r="G46" s="72">
        <f t="shared" si="5"/>
        <v>1.3701186779109702</v>
      </c>
      <c r="H46" s="72">
        <f t="shared" si="5"/>
        <v>1.40718362004341</v>
      </c>
      <c r="I46" s="72">
        <f t="shared" si="5"/>
        <v>2.0522086866609119</v>
      </c>
      <c r="J46" s="72">
        <f t="shared" si="5"/>
        <v>1.7451201385154609</v>
      </c>
      <c r="K46" s="72">
        <f t="shared" si="5"/>
        <v>1.0189525293103021</v>
      </c>
      <c r="L46" s="72">
        <f t="shared" si="5"/>
        <v>1.467734409298332</v>
      </c>
      <c r="M46" s="72">
        <f t="shared" si="5"/>
        <v>1.1731645588638993</v>
      </c>
      <c r="N46" s="72">
        <f t="shared" si="5"/>
        <v>0.97118390079587136</v>
      </c>
      <c r="O46" s="72">
        <f t="shared" si="5"/>
        <v>1.3303260711627667</v>
      </c>
      <c r="P46" s="72">
        <f t="shared" si="5"/>
        <v>2.3487796377652916</v>
      </c>
      <c r="Q46" s="72">
        <f t="shared" si="5"/>
        <v>2.2959627080810794</v>
      </c>
      <c r="R46" s="72">
        <f t="shared" si="5"/>
        <v>1.9242063231470228</v>
      </c>
      <c r="S46" s="72">
        <f t="shared" si="5"/>
        <v>3.8495095934362125</v>
      </c>
      <c r="T46" s="72">
        <f t="shared" si="5"/>
        <v>4.7312477511350659</v>
      </c>
      <c r="U46" s="78">
        <f t="shared" si="8"/>
        <v>3.6533387031566891</v>
      </c>
      <c r="V46" s="78">
        <f t="shared" si="8"/>
        <v>3.2812561057608103</v>
      </c>
      <c r="W46" s="78">
        <f t="shared" si="8"/>
        <v>1.8597738133788333</v>
      </c>
      <c r="X46" s="78">
        <f t="shared" si="8"/>
        <v>1.3346822026964515</v>
      </c>
      <c r="Y46" s="78">
        <f t="shared" si="8"/>
        <v>1.9939062651196433</v>
      </c>
      <c r="Z46" s="78">
        <f t="shared" si="8"/>
        <v>1.8266242614856008</v>
      </c>
      <c r="AA46" s="78">
        <f t="shared" si="8"/>
        <v>2.8445606778673924</v>
      </c>
      <c r="AB46" s="78">
        <f t="shared" si="8"/>
        <v>3.9701454362186395</v>
      </c>
      <c r="AC46" s="78">
        <f t="shared" si="8"/>
        <v>2.0304735076830864</v>
      </c>
    </row>
    <row r="47" spans="1:29" ht="12.75" customHeight="1" x14ac:dyDescent="0.15">
      <c r="A47" s="43">
        <v>8</v>
      </c>
      <c r="B47" s="74">
        <v>551229</v>
      </c>
      <c r="C47" s="72">
        <f t="shared" si="7"/>
        <v>2.8460631762474212E-2</v>
      </c>
      <c r="D47" s="72">
        <f t="shared" si="5"/>
        <v>3.8343127879600716E-2</v>
      </c>
      <c r="E47" s="72">
        <f t="shared" si="5"/>
        <v>3.1297867007634546E-2</v>
      </c>
      <c r="F47" s="72">
        <f t="shared" si="5"/>
        <v>8.4279957420558993E-2</v>
      </c>
      <c r="G47" s="72">
        <f t="shared" si="5"/>
        <v>4.2838077587234527E-2</v>
      </c>
      <c r="H47" s="72">
        <f t="shared" si="5"/>
        <v>8.8480027667779751E-2</v>
      </c>
      <c r="I47" s="72">
        <f t="shared" si="5"/>
        <v>0.16627902192667443</v>
      </c>
      <c r="J47" s="72">
        <f t="shared" si="5"/>
        <v>0.13350741135364627</v>
      </c>
      <c r="K47" s="72">
        <f t="shared" si="5"/>
        <v>0.16481725875344902</v>
      </c>
      <c r="L47" s="72">
        <f t="shared" si="5"/>
        <v>0.2267280700064209</v>
      </c>
      <c r="M47" s="72">
        <f t="shared" si="5"/>
        <v>0.23846655557672489</v>
      </c>
      <c r="N47" s="72">
        <f t="shared" si="5"/>
        <v>0.375653821475117</v>
      </c>
      <c r="O47" s="72">
        <f t="shared" si="5"/>
        <v>0.35763458469005238</v>
      </c>
      <c r="P47" s="72">
        <f t="shared" si="5"/>
        <v>0.42714385721860681</v>
      </c>
      <c r="Q47" s="72">
        <f t="shared" si="5"/>
        <v>0.34730439284113379</v>
      </c>
      <c r="R47" s="72">
        <f t="shared" si="5"/>
        <v>0.35107437003703906</v>
      </c>
      <c r="S47" s="72">
        <f t="shared" si="5"/>
        <v>0.50740935626471828</v>
      </c>
      <c r="T47" s="72">
        <f t="shared" si="5"/>
        <v>0.91835353388793473</v>
      </c>
      <c r="U47" s="78">
        <f t="shared" si="8"/>
        <v>1.1909827231283163</v>
      </c>
      <c r="V47" s="78">
        <f t="shared" si="8"/>
        <v>1.1393168917752328</v>
      </c>
      <c r="W47" s="78">
        <f t="shared" si="8"/>
        <v>1.8066911738657641</v>
      </c>
      <c r="X47" s="78">
        <f t="shared" si="8"/>
        <v>1.8841339742443477</v>
      </c>
      <c r="Y47" s="78">
        <f t="shared" si="8"/>
        <v>2.01763458512578</v>
      </c>
      <c r="Z47" s="78">
        <f t="shared" si="8"/>
        <v>2.154290867318267</v>
      </c>
      <c r="AA47" s="78">
        <f t="shared" si="8"/>
        <v>2.7344167847823848</v>
      </c>
      <c r="AB47" s="78">
        <f t="shared" si="8"/>
        <v>1.95576922413777</v>
      </c>
      <c r="AC47" s="78">
        <f t="shared" si="8"/>
        <v>0.77535651083235202</v>
      </c>
    </row>
    <row r="48" spans="1:29" ht="12.75" customHeight="1" x14ac:dyDescent="0.15">
      <c r="A48" s="43">
        <v>9</v>
      </c>
      <c r="B48" s="74">
        <v>590390</v>
      </c>
      <c r="C48" s="72">
        <f t="shared" si="7"/>
        <v>1.9374822847216133</v>
      </c>
      <c r="D48" s="72">
        <f t="shared" si="5"/>
        <v>1.3394097135719383</v>
      </c>
      <c r="E48" s="72">
        <f t="shared" si="5"/>
        <v>0.76123220144217374</v>
      </c>
      <c r="F48" s="72">
        <f t="shared" si="5"/>
        <v>0.67587339033081928</v>
      </c>
      <c r="G48" s="72">
        <f t="shared" si="5"/>
        <v>0.62611507241097675</v>
      </c>
      <c r="H48" s="72">
        <f t="shared" si="5"/>
        <v>0.34525129691831263</v>
      </c>
      <c r="I48" s="72">
        <f t="shared" si="5"/>
        <v>0.7429688362021506</v>
      </c>
      <c r="J48" s="72">
        <f t="shared" si="5"/>
        <v>0.68089475383367914</v>
      </c>
      <c r="K48" s="72">
        <f t="shared" si="5"/>
        <v>0.96849041341203734</v>
      </c>
      <c r="L48" s="72">
        <f t="shared" si="5"/>
        <v>1.8567115899180107</v>
      </c>
      <c r="M48" s="72">
        <f t="shared" si="5"/>
        <v>2.0829042000844837</v>
      </c>
      <c r="N48" s="72">
        <f t="shared" si="5"/>
        <v>2.5315756011351853</v>
      </c>
      <c r="O48" s="72">
        <f t="shared" si="5"/>
        <v>2.8094492306877097</v>
      </c>
      <c r="P48" s="72">
        <f t="shared" si="5"/>
        <v>2.8571645848974967</v>
      </c>
      <c r="Q48" s="72">
        <f t="shared" si="5"/>
        <v>2.6674541187668686</v>
      </c>
      <c r="R48" s="72">
        <f t="shared" si="5"/>
        <v>2.9868671541128471</v>
      </c>
      <c r="S48" s="72">
        <f t="shared" si="5"/>
        <v>3.0695698751692935</v>
      </c>
      <c r="T48" s="72">
        <f t="shared" si="5"/>
        <v>3.184652842313803</v>
      </c>
      <c r="U48" s="78">
        <f t="shared" si="8"/>
        <v>3.259940834475259</v>
      </c>
      <c r="V48" s="78">
        <f t="shared" si="8"/>
        <v>3.3756459057238626</v>
      </c>
      <c r="W48" s="78">
        <f t="shared" si="8"/>
        <v>3.2193409357873031</v>
      </c>
      <c r="X48" s="78">
        <f t="shared" si="8"/>
        <v>2.5284607366689431</v>
      </c>
      <c r="Y48" s="78">
        <f t="shared" si="8"/>
        <v>2.6384678700182884</v>
      </c>
      <c r="Z48" s="78">
        <f t="shared" si="8"/>
        <v>2.3829378981239278</v>
      </c>
      <c r="AA48" s="78">
        <f t="shared" si="8"/>
        <v>2.5962093836415616</v>
      </c>
      <c r="AB48" s="78">
        <f t="shared" si="8"/>
        <v>2.7804656029681736</v>
      </c>
      <c r="AC48" s="78">
        <f t="shared" si="8"/>
        <v>2.0807313352126737</v>
      </c>
    </row>
    <row r="49" spans="1:29" ht="12.75" customHeight="1" x14ac:dyDescent="0.15">
      <c r="A49" s="43">
        <v>10</v>
      </c>
      <c r="B49" s="74">
        <v>392112</v>
      </c>
      <c r="C49" s="72">
        <f t="shared" si="7"/>
        <v>1.5694067936793681</v>
      </c>
      <c r="D49" s="72">
        <f t="shared" si="5"/>
        <v>1.9730747004390474</v>
      </c>
      <c r="E49" s="72">
        <f t="shared" si="5"/>
        <v>2.0939322582134015</v>
      </c>
      <c r="F49" s="72">
        <f t="shared" si="5"/>
        <v>1.2634241089711904</v>
      </c>
      <c r="G49" s="72">
        <f t="shared" si="5"/>
        <v>1.3479096135497617</v>
      </c>
      <c r="H49" s="72">
        <f t="shared" si="5"/>
        <v>1.4309269682840715</v>
      </c>
      <c r="I49" s="72">
        <f t="shared" si="5"/>
        <v>1.889157252725399</v>
      </c>
      <c r="J49" s="72">
        <f t="shared" si="5"/>
        <v>0.98946850723291535</v>
      </c>
      <c r="K49" s="72">
        <f t="shared" si="5"/>
        <v>0.93373383278605637</v>
      </c>
      <c r="L49" s="72">
        <f t="shared" si="5"/>
        <v>1.402797266753893</v>
      </c>
      <c r="M49" s="72">
        <f t="shared" si="5"/>
        <v>1.2634023051442769</v>
      </c>
      <c r="N49" s="72">
        <f t="shared" si="5"/>
        <v>1.4383813383731401</v>
      </c>
      <c r="O49" s="72">
        <f t="shared" si="5"/>
        <v>1.3907206024959924</v>
      </c>
      <c r="P49" s="72">
        <f t="shared" si="5"/>
        <v>1.5177654757193952</v>
      </c>
      <c r="Q49" s="72">
        <f t="shared" si="5"/>
        <v>1.7206923752811041</v>
      </c>
      <c r="R49" s="72">
        <f t="shared" si="5"/>
        <v>1.6243964893705327</v>
      </c>
      <c r="S49" s="72">
        <f t="shared" si="5"/>
        <v>1.8775657221171602</v>
      </c>
      <c r="T49" s="72">
        <f t="shared" si="5"/>
        <v>2.9193544266064109</v>
      </c>
      <c r="U49" s="78">
        <f t="shared" si="8"/>
        <v>2.8177483675398127</v>
      </c>
      <c r="V49" s="78">
        <f t="shared" si="8"/>
        <v>2.9617513527864658</v>
      </c>
      <c r="W49" s="78">
        <f t="shared" si="8"/>
        <v>2.3779158157893585</v>
      </c>
      <c r="X49" s="78">
        <f t="shared" si="8"/>
        <v>2.3368634026856765</v>
      </c>
      <c r="Y49" s="78">
        <f t="shared" si="8"/>
        <v>3.6908947754791956</v>
      </c>
      <c r="Z49" s="78">
        <f t="shared" si="8"/>
        <v>3.6849849102000731</v>
      </c>
      <c r="AA49" s="78">
        <f t="shared" si="8"/>
        <v>2.3690897016461934</v>
      </c>
      <c r="AB49" s="78">
        <f t="shared" si="8"/>
        <v>2.2046624193203144</v>
      </c>
      <c r="AC49" s="78">
        <f t="shared" si="8"/>
        <v>2.0019264421702543</v>
      </c>
    </row>
    <row r="50" spans="1:29" ht="12.75" customHeight="1" x14ac:dyDescent="0.15">
      <c r="A50" s="43">
        <v>11</v>
      </c>
      <c r="B50" s="74">
        <v>701952</v>
      </c>
      <c r="C50" s="72">
        <f t="shared" si="7"/>
        <v>0</v>
      </c>
      <c r="D50" s="72">
        <f t="shared" si="5"/>
        <v>7.8338631028529726E-2</v>
      </c>
      <c r="E50" s="72">
        <f t="shared" si="5"/>
        <v>4.5315324781128083E-2</v>
      </c>
      <c r="F50" s="72">
        <f t="shared" si="5"/>
        <v>4.6995608935044661E-2</v>
      </c>
      <c r="G50" s="72">
        <f t="shared" si="5"/>
        <v>1.3371687471447468E-2</v>
      </c>
      <c r="H50" s="72">
        <f t="shared" si="5"/>
        <v>5.6419021064964305E-3</v>
      </c>
      <c r="I50" s="72">
        <f t="shared" si="5"/>
        <v>0.71116095545656388</v>
      </c>
      <c r="J50" s="72">
        <f t="shared" si="5"/>
        <v>1.4575039861083912</v>
      </c>
      <c r="K50" s="72">
        <f t="shared" si="5"/>
        <v>1.6166047036184992</v>
      </c>
      <c r="L50" s="72">
        <f t="shared" si="5"/>
        <v>1.8044895797447738</v>
      </c>
      <c r="M50" s="72">
        <f t="shared" si="5"/>
        <v>1.477036103730724</v>
      </c>
      <c r="N50" s="72">
        <f t="shared" si="5"/>
        <v>1.4917628952203787</v>
      </c>
      <c r="O50" s="72">
        <f t="shared" si="5"/>
        <v>0.61617227723288592</v>
      </c>
      <c r="P50" s="72">
        <f t="shared" si="5"/>
        <v>1.0846730263256226</v>
      </c>
      <c r="Q50" s="72">
        <f t="shared" si="5"/>
        <v>1.1232059081926258</v>
      </c>
      <c r="R50" s="72">
        <f t="shared" si="5"/>
        <v>1.3927069009624828</v>
      </c>
      <c r="S50" s="72">
        <f t="shared" si="5"/>
        <v>2.7095168952541111</v>
      </c>
      <c r="T50" s="72">
        <f t="shared" si="5"/>
        <v>2.5936976254011794</v>
      </c>
      <c r="U50" s="78">
        <f t="shared" si="8"/>
        <v>2.8276765155353951</v>
      </c>
      <c r="V50" s="78">
        <f t="shared" si="8"/>
        <v>2.5721104156015704</v>
      </c>
      <c r="W50" s="78">
        <f t="shared" si="8"/>
        <v>2.7283487422884809</v>
      </c>
      <c r="X50" s="78">
        <f t="shared" si="8"/>
        <v>3.3284999157555744</v>
      </c>
      <c r="Y50" s="78">
        <f t="shared" si="8"/>
        <v>3.1686988699561915</v>
      </c>
      <c r="Z50" s="78">
        <f t="shared" si="8"/>
        <v>3.3230956795827895</v>
      </c>
      <c r="AA50" s="78">
        <f t="shared" si="8"/>
        <v>2.3232601401204622</v>
      </c>
      <c r="AB50" s="78">
        <f t="shared" si="8"/>
        <v>3.3280537953313316</v>
      </c>
      <c r="AC50" s="78">
        <f t="shared" si="8"/>
        <v>1.6442620385828339</v>
      </c>
    </row>
    <row r="51" spans="1:29" ht="12.75" customHeight="1" x14ac:dyDescent="0.15">
      <c r="A51" s="43">
        <v>12</v>
      </c>
      <c r="B51" s="74">
        <v>521142</v>
      </c>
      <c r="C51" s="72">
        <f t="shared" si="7"/>
        <v>1.7707535420687631E-2</v>
      </c>
      <c r="D51" s="72">
        <f t="shared" ref="D51:T60" si="9">D20/D$36*100</f>
        <v>0.17345754543889325</v>
      </c>
      <c r="E51" s="72">
        <f t="shared" si="9"/>
        <v>1.2150903720516879</v>
      </c>
      <c r="F51" s="72">
        <f t="shared" si="9"/>
        <v>9.4391894653931788E-2</v>
      </c>
      <c r="G51" s="72">
        <f t="shared" si="9"/>
        <v>3.6775834382798613E-2</v>
      </c>
      <c r="H51" s="72">
        <f t="shared" si="9"/>
        <v>6.2265976812351249E-2</v>
      </c>
      <c r="I51" s="72">
        <f t="shared" si="9"/>
        <v>6.633251686473457E-2</v>
      </c>
      <c r="J51" s="72">
        <f t="shared" si="9"/>
        <v>0.66019161661290737</v>
      </c>
      <c r="K51" s="72">
        <f t="shared" si="9"/>
        <v>1.462049231230572</v>
      </c>
      <c r="L51" s="72">
        <f t="shared" si="9"/>
        <v>0.42556687707590302</v>
      </c>
      <c r="M51" s="72">
        <f t="shared" si="9"/>
        <v>0.69914438598831463</v>
      </c>
      <c r="N51" s="72">
        <f t="shared" si="9"/>
        <v>0.76898082561183712</v>
      </c>
      <c r="O51" s="72">
        <f t="shared" si="9"/>
        <v>0.68616673214693213</v>
      </c>
      <c r="P51" s="72">
        <f t="shared" si="9"/>
        <v>0.48587527761382043</v>
      </c>
      <c r="Q51" s="72">
        <f t="shared" si="9"/>
        <v>0.97332594041263165</v>
      </c>
      <c r="R51" s="72">
        <f t="shared" si="9"/>
        <v>0.88092678237191557</v>
      </c>
      <c r="S51" s="72">
        <f t="shared" si="9"/>
        <v>1.3281468894708914</v>
      </c>
      <c r="T51" s="72">
        <f t="shared" si="9"/>
        <v>1.2307672949171824</v>
      </c>
      <c r="U51" s="78">
        <f t="shared" si="8"/>
        <v>0.62186801566382821</v>
      </c>
      <c r="V51" s="78">
        <f t="shared" si="8"/>
        <v>0.58964258332160713</v>
      </c>
      <c r="W51" s="78">
        <f t="shared" si="8"/>
        <v>0.80897169311617867</v>
      </c>
      <c r="X51" s="78">
        <f t="shared" si="8"/>
        <v>0.66167086362948935</v>
      </c>
      <c r="Y51" s="78">
        <f t="shared" si="8"/>
        <v>1.7188082180109352</v>
      </c>
      <c r="Z51" s="78">
        <f t="shared" si="8"/>
        <v>1.8492122172799113</v>
      </c>
      <c r="AA51" s="78">
        <f t="shared" si="8"/>
        <v>2.0050822792677776</v>
      </c>
      <c r="AB51" s="78">
        <f t="shared" si="8"/>
        <v>0.35398952511405768</v>
      </c>
      <c r="AC51" s="78">
        <f t="shared" si="8"/>
        <v>0.76252460548672996</v>
      </c>
    </row>
    <row r="52" spans="1:29" ht="12.75" customHeight="1" x14ac:dyDescent="0.15">
      <c r="A52" s="43">
        <v>13</v>
      </c>
      <c r="B52" s="74">
        <v>560819</v>
      </c>
      <c r="C52" s="72">
        <f t="shared" si="7"/>
        <v>0.19407371765023548</v>
      </c>
      <c r="D52" s="72">
        <f t="shared" si="9"/>
        <v>0.26456362539010364</v>
      </c>
      <c r="E52" s="72">
        <f t="shared" si="9"/>
        <v>0.20678848578209452</v>
      </c>
      <c r="F52" s="72">
        <f t="shared" si="9"/>
        <v>0.33016946123154245</v>
      </c>
      <c r="G52" s="72">
        <f t="shared" si="9"/>
        <v>0.99580979607759668</v>
      </c>
      <c r="H52" s="72">
        <f t="shared" si="9"/>
        <v>1.2499404575593329</v>
      </c>
      <c r="I52" s="72">
        <f t="shared" si="9"/>
        <v>1.9974626184464175</v>
      </c>
      <c r="J52" s="72">
        <f t="shared" si="9"/>
        <v>2.7362499243666427</v>
      </c>
      <c r="K52" s="72">
        <f t="shared" si="9"/>
        <v>1.2438342912868847</v>
      </c>
      <c r="L52" s="72">
        <f t="shared" si="9"/>
        <v>0.76457621546314614</v>
      </c>
      <c r="M52" s="72">
        <f t="shared" si="9"/>
        <v>1.9942120774501071</v>
      </c>
      <c r="N52" s="72">
        <f t="shared" si="9"/>
        <v>2.0906061806525602</v>
      </c>
      <c r="O52" s="72">
        <f t="shared" si="9"/>
        <v>1.8002536164140186</v>
      </c>
      <c r="P52" s="72">
        <f t="shared" si="9"/>
        <v>2.0673349959512715</v>
      </c>
      <c r="Q52" s="72">
        <f t="shared" si="9"/>
        <v>1.4870636914278088</v>
      </c>
      <c r="R52" s="72">
        <f t="shared" si="9"/>
        <v>1.6512420469459024</v>
      </c>
      <c r="S52" s="72">
        <f t="shared" si="9"/>
        <v>1.7230844736336219</v>
      </c>
      <c r="T52" s="72">
        <f t="shared" si="9"/>
        <v>1.5051916853667713</v>
      </c>
      <c r="U52" s="78">
        <f t="shared" si="8"/>
        <v>1.5152987220480081</v>
      </c>
      <c r="V52" s="78">
        <f t="shared" si="8"/>
        <v>1.8758404594503482</v>
      </c>
      <c r="W52" s="78">
        <f t="shared" si="8"/>
        <v>1.9657785948710638</v>
      </c>
      <c r="X52" s="78">
        <f t="shared" si="8"/>
        <v>1.7945587627515185</v>
      </c>
      <c r="Y52" s="78">
        <f t="shared" si="8"/>
        <v>1.8178178700293857</v>
      </c>
      <c r="Z52" s="78">
        <f t="shared" si="8"/>
        <v>1.5908444238044901</v>
      </c>
      <c r="AA52" s="78">
        <f t="shared" si="8"/>
        <v>1.7944755039134297</v>
      </c>
      <c r="AB52" s="78">
        <f t="shared" si="8"/>
        <v>1.6155238387487896</v>
      </c>
      <c r="AC52" s="78">
        <f t="shared" si="8"/>
        <v>1.4884022891070785</v>
      </c>
    </row>
    <row r="53" spans="1:29" ht="12.75" customHeight="1" x14ac:dyDescent="0.15">
      <c r="A53" s="43">
        <v>14</v>
      </c>
      <c r="B53" s="74">
        <v>701959</v>
      </c>
      <c r="C53" s="72">
        <f t="shared" si="7"/>
        <v>0</v>
      </c>
      <c r="D53" s="72">
        <f t="shared" si="9"/>
        <v>1.5383496663165627E-2</v>
      </c>
      <c r="E53" s="72">
        <f t="shared" si="9"/>
        <v>4.298722312234559E-2</v>
      </c>
      <c r="F53" s="72">
        <f t="shared" si="9"/>
        <v>9.4517478205896122E-2</v>
      </c>
      <c r="G53" s="72">
        <f t="shared" si="9"/>
        <v>2.1999578301525827E-2</v>
      </c>
      <c r="H53" s="72">
        <f t="shared" si="9"/>
        <v>3.0221130448222777E-2</v>
      </c>
      <c r="I53" s="72">
        <f t="shared" si="9"/>
        <v>0.45305083777472616</v>
      </c>
      <c r="J53" s="72">
        <f t="shared" si="9"/>
        <v>0.11948636950005161</v>
      </c>
      <c r="K53" s="72">
        <f t="shared" si="9"/>
        <v>0.25405782681437078</v>
      </c>
      <c r="L53" s="72">
        <f t="shared" si="9"/>
        <v>0.69173479893904344</v>
      </c>
      <c r="M53" s="72">
        <f t="shared" si="9"/>
        <v>1.1308950446480095</v>
      </c>
      <c r="N53" s="72">
        <f t="shared" si="9"/>
        <v>2.1466166768595203</v>
      </c>
      <c r="O53" s="72">
        <f t="shared" si="9"/>
        <v>2.2038675410274764</v>
      </c>
      <c r="P53" s="72">
        <f t="shared" si="9"/>
        <v>3.1927701428461686</v>
      </c>
      <c r="Q53" s="72">
        <f t="shared" si="9"/>
        <v>8.0691585666764567</v>
      </c>
      <c r="R53" s="72">
        <f t="shared" si="9"/>
        <v>3.3387625393746068</v>
      </c>
      <c r="S53" s="72">
        <f t="shared" si="9"/>
        <v>0.45056155760252581</v>
      </c>
      <c r="T53" s="72">
        <f t="shared" si="9"/>
        <v>2.6222148162963967</v>
      </c>
      <c r="U53" s="78">
        <f t="shared" si="8"/>
        <v>2.2448167429406425</v>
      </c>
      <c r="V53" s="78">
        <f t="shared" si="8"/>
        <v>2.0194163335347834</v>
      </c>
      <c r="W53" s="78">
        <f t="shared" si="8"/>
        <v>2.4095116559678149</v>
      </c>
      <c r="X53" s="78">
        <f t="shared" si="8"/>
        <v>3.0549518185068525</v>
      </c>
      <c r="Y53" s="78">
        <f t="shared" si="8"/>
        <v>2.1109886445195678</v>
      </c>
      <c r="Z53" s="78">
        <f t="shared" si="8"/>
        <v>2.3665324003662769</v>
      </c>
      <c r="AA53" s="78">
        <f t="shared" si="8"/>
        <v>1.6662301807042601</v>
      </c>
      <c r="AB53" s="78">
        <f t="shared" si="8"/>
        <v>2.0682856575155917</v>
      </c>
      <c r="AC53" s="78">
        <f t="shared" si="8"/>
        <v>1.5552764306928766</v>
      </c>
    </row>
    <row r="54" spans="1:29" ht="12.75" customHeight="1" x14ac:dyDescent="0.15">
      <c r="A54" s="43">
        <v>15</v>
      </c>
      <c r="B54" s="74">
        <v>560229</v>
      </c>
      <c r="C54" s="72">
        <f t="shared" si="7"/>
        <v>4.1016792834154013E-2</v>
      </c>
      <c r="D54" s="72">
        <f t="shared" si="9"/>
        <v>9.2624402457791188E-2</v>
      </c>
      <c r="E54" s="72">
        <f t="shared" si="9"/>
        <v>9.075053933050066E-2</v>
      </c>
      <c r="F54" s="72">
        <f t="shared" si="9"/>
        <v>6.176260904309918E-2</v>
      </c>
      <c r="G54" s="72">
        <f t="shared" si="9"/>
        <v>4.6950582421694614E-2</v>
      </c>
      <c r="H54" s="72">
        <f t="shared" si="9"/>
        <v>6.4616796840123891E-2</v>
      </c>
      <c r="I54" s="72">
        <f t="shared" si="9"/>
        <v>8.422772102508741E-2</v>
      </c>
      <c r="J54" s="72">
        <f t="shared" si="9"/>
        <v>3.566774218516526E-2</v>
      </c>
      <c r="K54" s="72">
        <f t="shared" si="9"/>
        <v>5.7490486460735291E-2</v>
      </c>
      <c r="L54" s="72">
        <f t="shared" si="9"/>
        <v>0.11297688900247127</v>
      </c>
      <c r="M54" s="72">
        <f t="shared" si="9"/>
        <v>8.7668638454035219E-2</v>
      </c>
      <c r="N54" s="72">
        <f t="shared" si="9"/>
        <v>8.8470165860247973E-2</v>
      </c>
      <c r="O54" s="72">
        <f t="shared" si="9"/>
        <v>7.3414431411999104E-2</v>
      </c>
      <c r="P54" s="72">
        <f t="shared" si="9"/>
        <v>4.8052269602410408E-2</v>
      </c>
      <c r="Q54" s="72">
        <f t="shared" si="9"/>
        <v>1.3741194895142594E-2</v>
      </c>
      <c r="R54" s="72">
        <f t="shared" si="9"/>
        <v>1.8174957260636275E-2</v>
      </c>
      <c r="S54" s="72">
        <f t="shared" si="9"/>
        <v>3.0141847090041324E-2</v>
      </c>
      <c r="T54" s="72">
        <f t="shared" si="9"/>
        <v>0.1327427444725057</v>
      </c>
      <c r="U54" s="78">
        <f t="shared" si="8"/>
        <v>5.6141802873611403E-2</v>
      </c>
      <c r="V54" s="78">
        <f t="shared" si="8"/>
        <v>2.322411958775451E-2</v>
      </c>
      <c r="W54" s="78">
        <f t="shared" si="8"/>
        <v>2.734783906269133E-2</v>
      </c>
      <c r="X54" s="78">
        <f t="shared" si="8"/>
        <v>2.3270065211817369E-2</v>
      </c>
      <c r="Y54" s="78">
        <f t="shared" si="8"/>
        <v>7.3161986338765278E-2</v>
      </c>
      <c r="Z54" s="78">
        <f t="shared" si="8"/>
        <v>0.56715954650192302</v>
      </c>
      <c r="AA54" s="78">
        <f t="shared" si="8"/>
        <v>1.6523912560481535</v>
      </c>
      <c r="AB54" s="78">
        <f t="shared" si="8"/>
        <v>1.7246093888675356</v>
      </c>
      <c r="AC54" s="78">
        <f t="shared" si="8"/>
        <v>0.19630392969775556</v>
      </c>
    </row>
    <row r="55" spans="1:29" ht="12.75" customHeight="1" x14ac:dyDescent="0.15">
      <c r="A55" s="43">
        <v>16</v>
      </c>
      <c r="B55" s="74">
        <v>520932</v>
      </c>
      <c r="C55" s="72">
        <f t="shared" si="7"/>
        <v>1.6818559216812701</v>
      </c>
      <c r="D55" s="72">
        <f t="shared" si="9"/>
        <v>2.3732571909334013</v>
      </c>
      <c r="E55" s="72">
        <f t="shared" si="9"/>
        <v>2.1430146730048625</v>
      </c>
      <c r="F55" s="72">
        <f t="shared" si="9"/>
        <v>1.602212127823184</v>
      </c>
      <c r="G55" s="72">
        <f t="shared" si="9"/>
        <v>2.0667839999773636</v>
      </c>
      <c r="H55" s="72">
        <f t="shared" si="9"/>
        <v>1.0777686149865702</v>
      </c>
      <c r="I55" s="72">
        <f t="shared" si="9"/>
        <v>0.73500421812794914</v>
      </c>
      <c r="J55" s="72">
        <f t="shared" si="9"/>
        <v>0.29999198472138761</v>
      </c>
      <c r="K55" s="72">
        <f t="shared" si="9"/>
        <v>0.21711783943514271</v>
      </c>
      <c r="L55" s="72">
        <f t="shared" si="9"/>
        <v>0.20876822211116763</v>
      </c>
      <c r="M55" s="72">
        <f t="shared" si="9"/>
        <v>0.49025979779917944</v>
      </c>
      <c r="N55" s="72">
        <f t="shared" si="9"/>
        <v>0.26041925038877356</v>
      </c>
      <c r="O55" s="72">
        <f t="shared" si="9"/>
        <v>0.21026864071429638</v>
      </c>
      <c r="P55" s="72">
        <f t="shared" si="9"/>
        <v>0.600792742407672</v>
      </c>
      <c r="Q55" s="72">
        <f t="shared" si="9"/>
        <v>0.39807609751634127</v>
      </c>
      <c r="R55" s="72">
        <f t="shared" si="9"/>
        <v>0.36088393492591736</v>
      </c>
      <c r="S55" s="72">
        <f t="shared" si="9"/>
        <v>1.0906088680542751</v>
      </c>
      <c r="T55" s="72">
        <f t="shared" si="9"/>
        <v>0.91164995502275326</v>
      </c>
      <c r="U55" s="78">
        <f t="shared" si="8"/>
        <v>1.4369038926277202</v>
      </c>
      <c r="V55" s="78">
        <f t="shared" si="8"/>
        <v>1.6463725886220919</v>
      </c>
      <c r="W55" s="78">
        <f t="shared" si="8"/>
        <v>1.8282849075620837</v>
      </c>
      <c r="X55" s="78">
        <f t="shared" si="8"/>
        <v>2.0585509422709225</v>
      </c>
      <c r="Y55" s="78">
        <f t="shared" si="8"/>
        <v>2.1228156802219034</v>
      </c>
      <c r="Z55" s="78">
        <f t="shared" si="8"/>
        <v>1.7486786693372642</v>
      </c>
      <c r="AA55" s="78">
        <f t="shared" si="8"/>
        <v>1.5748122164114562</v>
      </c>
      <c r="AB55" s="78">
        <f t="shared" si="8"/>
        <v>0.50953911533753093</v>
      </c>
      <c r="AC55" s="78">
        <f t="shared" si="8"/>
        <v>1.1844929337436683</v>
      </c>
    </row>
    <row r="56" spans="1:29" ht="12.75" customHeight="1" x14ac:dyDescent="0.15">
      <c r="A56" s="43">
        <v>17</v>
      </c>
      <c r="B56" s="74">
        <v>560314</v>
      </c>
      <c r="C56" s="72">
        <f t="shared" si="7"/>
        <v>0</v>
      </c>
      <c r="D56" s="72">
        <f t="shared" si="9"/>
        <v>0.17809609404866189</v>
      </c>
      <c r="E56" s="72">
        <f t="shared" si="9"/>
        <v>0.30315237606954465</v>
      </c>
      <c r="F56" s="72">
        <f t="shared" si="9"/>
        <v>0.66081103419353238</v>
      </c>
      <c r="G56" s="72">
        <f t="shared" si="9"/>
        <v>0.74500691216458104</v>
      </c>
      <c r="H56" s="72">
        <f t="shared" si="9"/>
        <v>8.3046807010858689E-2</v>
      </c>
      <c r="I56" s="72">
        <f t="shared" si="9"/>
        <v>0.37715640846058535</v>
      </c>
      <c r="J56" s="72">
        <f t="shared" si="9"/>
        <v>0.57488858061082371</v>
      </c>
      <c r="K56" s="72">
        <f t="shared" si="9"/>
        <v>0.54674784944724941</v>
      </c>
      <c r="L56" s="72">
        <f t="shared" si="9"/>
        <v>0.60416837744030227</v>
      </c>
      <c r="M56" s="72">
        <f t="shared" si="9"/>
        <v>0.58469449847530908</v>
      </c>
      <c r="N56" s="72">
        <f t="shared" si="9"/>
        <v>0.63879038838719571</v>
      </c>
      <c r="O56" s="72">
        <f t="shared" si="9"/>
        <v>0.710689030890996</v>
      </c>
      <c r="P56" s="72">
        <f t="shared" si="9"/>
        <v>0.97930893034585775</v>
      </c>
      <c r="Q56" s="72">
        <f t="shared" si="9"/>
        <v>1.434924241899789</v>
      </c>
      <c r="R56" s="72">
        <f t="shared" si="9"/>
        <v>0.98179903269585478</v>
      </c>
      <c r="S56" s="72">
        <f t="shared" si="9"/>
        <v>0.84704965136750632</v>
      </c>
      <c r="T56" s="72">
        <f t="shared" si="9"/>
        <v>1.3284043596610944</v>
      </c>
      <c r="U56" s="78">
        <f t="shared" si="8"/>
        <v>1.2107803970225604</v>
      </c>
      <c r="V56" s="78">
        <f t="shared" si="8"/>
        <v>1.2354174846223083</v>
      </c>
      <c r="W56" s="78">
        <f t="shared" si="8"/>
        <v>1.3356831311394775</v>
      </c>
      <c r="X56" s="78">
        <f t="shared" si="8"/>
        <v>1.2162236630532821</v>
      </c>
      <c r="Y56" s="78">
        <f t="shared" si="8"/>
        <v>1.0909884714940135</v>
      </c>
      <c r="Z56" s="78">
        <f t="shared" si="8"/>
        <v>1.4084171888079244</v>
      </c>
      <c r="AA56" s="78">
        <f t="shared" si="8"/>
        <v>1.4966244217706168</v>
      </c>
      <c r="AB56" s="78">
        <f t="shared" si="8"/>
        <v>1.6352630902647103</v>
      </c>
      <c r="AC56" s="78">
        <f t="shared" si="8"/>
        <v>0.85596705583822397</v>
      </c>
    </row>
    <row r="57" spans="1:29" ht="12.75" customHeight="1" x14ac:dyDescent="0.15">
      <c r="A57" s="43">
        <v>18</v>
      </c>
      <c r="B57" s="74">
        <v>560313</v>
      </c>
      <c r="C57" s="72">
        <f t="shared" si="7"/>
        <v>0</v>
      </c>
      <c r="D57" s="72">
        <f t="shared" si="9"/>
        <v>0.32636639052389738</v>
      </c>
      <c r="E57" s="72">
        <f t="shared" si="9"/>
        <v>0.2715341461777343</v>
      </c>
      <c r="F57" s="72">
        <f t="shared" si="9"/>
        <v>0.28135592448866398</v>
      </c>
      <c r="G57" s="72">
        <f t="shared" si="9"/>
        <v>0.72127548123534835</v>
      </c>
      <c r="H57" s="72">
        <f t="shared" si="9"/>
        <v>0.19763254597470623</v>
      </c>
      <c r="I57" s="72">
        <f t="shared" si="9"/>
        <v>0.37869185657663251</v>
      </c>
      <c r="J57" s="72">
        <f t="shared" si="9"/>
        <v>0.93247049349764999</v>
      </c>
      <c r="K57" s="72">
        <f t="shared" si="9"/>
        <v>1.4902965149047853</v>
      </c>
      <c r="L57" s="72">
        <f t="shared" si="9"/>
        <v>3.3557300357078912</v>
      </c>
      <c r="M57" s="72">
        <f t="shared" si="9"/>
        <v>2.9727020336469323</v>
      </c>
      <c r="N57" s="72">
        <f t="shared" si="9"/>
        <v>3.3163305629175932</v>
      </c>
      <c r="O57" s="72">
        <f t="shared" si="9"/>
        <v>2.795065008694491</v>
      </c>
      <c r="P57" s="72">
        <f t="shared" si="9"/>
        <v>3.2083872406286984</v>
      </c>
      <c r="Q57" s="72">
        <f t="shared" si="9"/>
        <v>2.761080719690109</v>
      </c>
      <c r="R57" s="72">
        <f t="shared" si="9"/>
        <v>2.4247047318185841</v>
      </c>
      <c r="S57" s="72">
        <f t="shared" si="9"/>
        <v>2.4747692201686013</v>
      </c>
      <c r="T57" s="72">
        <f t="shared" si="9"/>
        <v>1.9638875774892199</v>
      </c>
      <c r="U57" s="78">
        <f t="shared" ref="U57:AC67" si="10">U26/U$36*100</f>
        <v>1.835615751290822</v>
      </c>
      <c r="V57" s="78">
        <f t="shared" si="10"/>
        <v>1.0748933871630106</v>
      </c>
      <c r="W57" s="78">
        <f t="shared" si="10"/>
        <v>1.044364364515606</v>
      </c>
      <c r="X57" s="78">
        <f t="shared" si="10"/>
        <v>1.9689655584568189</v>
      </c>
      <c r="Y57" s="78">
        <f t="shared" si="10"/>
        <v>4.0230426335995872</v>
      </c>
      <c r="Z57" s="78">
        <f t="shared" si="10"/>
        <v>3.4867690705517376</v>
      </c>
      <c r="AA57" s="78">
        <f t="shared" si="10"/>
        <v>1.4617221834307015</v>
      </c>
      <c r="AB57" s="78">
        <f t="shared" si="10"/>
        <v>2.5684367306287337</v>
      </c>
      <c r="AC57" s="78">
        <f t="shared" si="10"/>
        <v>1.7595652343466037</v>
      </c>
    </row>
    <row r="58" spans="1:29" ht="12.75" customHeight="1" x14ac:dyDescent="0.15">
      <c r="A58" s="43">
        <v>19</v>
      </c>
      <c r="B58" s="74">
        <v>560121</v>
      </c>
      <c r="C58" s="72">
        <f t="shared" si="7"/>
        <v>7.0649332963318337E-2</v>
      </c>
      <c r="D58" s="72">
        <f t="shared" si="9"/>
        <v>7.9064346386696877E-2</v>
      </c>
      <c r="E58" s="72">
        <f t="shared" si="9"/>
        <v>6.742720870682474E-2</v>
      </c>
      <c r="F58" s="72">
        <f t="shared" si="9"/>
        <v>8.8340301468937427E-2</v>
      </c>
      <c r="G58" s="72">
        <f t="shared" si="9"/>
        <v>0.27187202026636553</v>
      </c>
      <c r="H58" s="72">
        <f t="shared" si="9"/>
        <v>0.14597345725483668</v>
      </c>
      <c r="I58" s="72">
        <f t="shared" si="9"/>
        <v>0.32988062532306817</v>
      </c>
      <c r="J58" s="72">
        <f t="shared" si="9"/>
        <v>0.63709781867480675</v>
      </c>
      <c r="K58" s="72">
        <f t="shared" si="9"/>
        <v>0.11819434223452885</v>
      </c>
      <c r="L58" s="72">
        <f t="shared" si="9"/>
        <v>0.19952976951732546</v>
      </c>
      <c r="M58" s="72">
        <f t="shared" si="9"/>
        <v>0.20225500645909464</v>
      </c>
      <c r="N58" s="72">
        <f t="shared" si="9"/>
        <v>0.34638735499543449</v>
      </c>
      <c r="O58" s="72">
        <f t="shared" si="9"/>
        <v>0.25533747978961185</v>
      </c>
      <c r="P58" s="72">
        <f t="shared" si="9"/>
        <v>0.53247653933255157</v>
      </c>
      <c r="Q58" s="72">
        <f t="shared" si="9"/>
        <v>0.85880103874985259</v>
      </c>
      <c r="R58" s="72">
        <f t="shared" si="9"/>
        <v>0.6985872972922782</v>
      </c>
      <c r="S58" s="72">
        <f t="shared" si="9"/>
        <v>0.64938859708842367</v>
      </c>
      <c r="T58" s="72">
        <f t="shared" si="9"/>
        <v>0.94509565839910781</v>
      </c>
      <c r="U58" s="78">
        <f t="shared" si="10"/>
        <v>1.3010881792040228</v>
      </c>
      <c r="V58" s="78">
        <f t="shared" si="10"/>
        <v>1.4011924183926781</v>
      </c>
      <c r="W58" s="78">
        <f t="shared" si="10"/>
        <v>1.3019570509655167</v>
      </c>
      <c r="X58" s="78">
        <f t="shared" si="10"/>
        <v>1.4363684429632761</v>
      </c>
      <c r="Y58" s="78">
        <f t="shared" si="10"/>
        <v>2.0778544338847422</v>
      </c>
      <c r="Z58" s="78">
        <f t="shared" si="10"/>
        <v>1.81717068659734</v>
      </c>
      <c r="AA58" s="78">
        <f t="shared" si="10"/>
        <v>1.3428802211505868</v>
      </c>
      <c r="AB58" s="78">
        <f t="shared" si="10"/>
        <v>2.2603032178784388</v>
      </c>
      <c r="AC58" s="78">
        <f t="shared" si="10"/>
        <v>0.76522463438058086</v>
      </c>
    </row>
    <row r="59" spans="1:29" ht="12.75" customHeight="1" x14ac:dyDescent="0.15">
      <c r="A59" s="43">
        <v>20</v>
      </c>
      <c r="B59" s="74">
        <v>581092</v>
      </c>
      <c r="C59" s="72">
        <f t="shared" si="7"/>
        <v>0.50846090552026868</v>
      </c>
      <c r="D59" s="72">
        <f t="shared" si="9"/>
        <v>0.50380352641351145</v>
      </c>
      <c r="E59" s="72">
        <f t="shared" si="9"/>
        <v>0.36224008983319594</v>
      </c>
      <c r="F59" s="72">
        <f t="shared" si="9"/>
        <v>0.3235992778091748</v>
      </c>
      <c r="G59" s="72">
        <f t="shared" si="9"/>
        <v>0.3224352758081368</v>
      </c>
      <c r="H59" s="72">
        <f t="shared" si="9"/>
        <v>0.35679069674319158</v>
      </c>
      <c r="I59" s="72">
        <f t="shared" si="9"/>
        <v>0.27790638406272777</v>
      </c>
      <c r="J59" s="72">
        <f t="shared" si="9"/>
        <v>0.83370311017298993</v>
      </c>
      <c r="K59" s="72">
        <f t="shared" si="9"/>
        <v>1.1098613449171395</v>
      </c>
      <c r="L59" s="72">
        <f t="shared" si="9"/>
        <v>1.2397946965275657</v>
      </c>
      <c r="M59" s="72">
        <f t="shared" si="9"/>
        <v>1.2671139291738023</v>
      </c>
      <c r="N59" s="72">
        <f t="shared" si="9"/>
        <v>1.5619119875578453</v>
      </c>
      <c r="O59" s="72">
        <f t="shared" si="9"/>
        <v>1.6668985938482903</v>
      </c>
      <c r="P59" s="72">
        <f t="shared" si="9"/>
        <v>1.7720558866318785</v>
      </c>
      <c r="Q59" s="72">
        <f t="shared" si="9"/>
        <v>1.4348808103090724</v>
      </c>
      <c r="R59" s="72">
        <f t="shared" si="9"/>
        <v>1.4294860690734197</v>
      </c>
      <c r="S59" s="72">
        <f t="shared" si="9"/>
        <v>1.420759304634871</v>
      </c>
      <c r="T59" s="72">
        <f t="shared" si="9"/>
        <v>1.25513200007099</v>
      </c>
      <c r="U59" s="78">
        <f t="shared" si="10"/>
        <v>1.164807416783648</v>
      </c>
      <c r="V59" s="78">
        <f t="shared" si="10"/>
        <v>1.1934126819051858</v>
      </c>
      <c r="W59" s="78">
        <f t="shared" si="10"/>
        <v>1.3174530302695131</v>
      </c>
      <c r="X59" s="78">
        <f t="shared" si="10"/>
        <v>1.1996525604544477</v>
      </c>
      <c r="Y59" s="78">
        <f t="shared" si="10"/>
        <v>1.2026151231487188</v>
      </c>
      <c r="Z59" s="78">
        <f t="shared" si="10"/>
        <v>1.1948808408574116</v>
      </c>
      <c r="AA59" s="78">
        <f t="shared" si="10"/>
        <v>1.2902685577132347</v>
      </c>
      <c r="AB59" s="78">
        <f t="shared" si="10"/>
        <v>1.1587978408342807</v>
      </c>
      <c r="AC59" s="78">
        <f t="shared" si="10"/>
        <v>1.030150186518245</v>
      </c>
    </row>
    <row r="60" spans="1:29" ht="12.75" customHeight="1" x14ac:dyDescent="0.15">
      <c r="A60" s="43">
        <v>21</v>
      </c>
      <c r="B60" s="74">
        <v>580890</v>
      </c>
      <c r="C60" s="72">
        <f t="shared" si="7"/>
        <v>0.24944906662403865</v>
      </c>
      <c r="D60" s="72">
        <f t="shared" si="9"/>
        <v>0.25314558710929685</v>
      </c>
      <c r="E60" s="72">
        <f t="shared" si="9"/>
        <v>0.35146473763504094</v>
      </c>
      <c r="F60" s="72">
        <f t="shared" si="9"/>
        <v>0.34062975830869596</v>
      </c>
      <c r="G60" s="72">
        <f t="shared" si="9"/>
        <v>0.24999803239965437</v>
      </c>
      <c r="H60" s="72">
        <f t="shared" si="9"/>
        <v>0.2065364252402504</v>
      </c>
      <c r="I60" s="72">
        <f t="shared" si="9"/>
        <v>0.24369622415180539</v>
      </c>
      <c r="J60" s="72">
        <f t="shared" si="9"/>
        <v>0.31183555630972615</v>
      </c>
      <c r="K60" s="72">
        <f t="shared" si="9"/>
        <v>0.42218026543267967</v>
      </c>
      <c r="L60" s="72">
        <f t="shared" si="9"/>
        <v>0.33584630897946599</v>
      </c>
      <c r="M60" s="72">
        <f t="shared" si="9"/>
        <v>0.35091178129138345</v>
      </c>
      <c r="N60" s="72">
        <f t="shared" si="9"/>
        <v>0.5897555629533755</v>
      </c>
      <c r="O60" s="72">
        <f t="shared" si="9"/>
        <v>0.37653021689015215</v>
      </c>
      <c r="P60" s="72">
        <f t="shared" si="9"/>
        <v>0.42353254194698131</v>
      </c>
      <c r="Q60" s="72">
        <f t="shared" si="9"/>
        <v>0.27885322870611756</v>
      </c>
      <c r="R60" s="72">
        <f t="shared" si="9"/>
        <v>0.15894523766940871</v>
      </c>
      <c r="S60" s="72">
        <f t="shared" si="9"/>
        <v>0.13742092629099401</v>
      </c>
      <c r="T60" s="72">
        <f t="shared" si="9"/>
        <v>0.20160854772752146</v>
      </c>
      <c r="U60" s="78">
        <f t="shared" si="10"/>
        <v>0.27177449618611071</v>
      </c>
      <c r="V60" s="78">
        <f t="shared" si="10"/>
        <v>0.27552675714050495</v>
      </c>
      <c r="W60" s="78">
        <f t="shared" si="10"/>
        <v>0.65517521922300082</v>
      </c>
      <c r="X60" s="78">
        <f t="shared" si="10"/>
        <v>0.41717159037337687</v>
      </c>
      <c r="Y60" s="78">
        <f t="shared" si="10"/>
        <v>0.51435152361756831</v>
      </c>
      <c r="Z60" s="78">
        <f t="shared" si="10"/>
        <v>0.42159804484459718</v>
      </c>
      <c r="AA60" s="78">
        <f t="shared" si="10"/>
        <v>1.1111338546710532</v>
      </c>
      <c r="AB60" s="78">
        <f t="shared" si="10"/>
        <v>0.48844034405073666</v>
      </c>
      <c r="AC60" s="78">
        <f t="shared" si="10"/>
        <v>0.37026304424628337</v>
      </c>
    </row>
    <row r="61" spans="1:29" ht="12.75" customHeight="1" x14ac:dyDescent="0.15">
      <c r="A61" s="43">
        <v>22</v>
      </c>
      <c r="B61" s="74">
        <v>580810</v>
      </c>
      <c r="C61" s="72">
        <f t="shared" si="7"/>
        <v>0.65057655899396938</v>
      </c>
      <c r="D61" s="72">
        <f t="shared" ref="D61:T67" si="11">D30/D$36*100</f>
        <v>0.83725654356084622</v>
      </c>
      <c r="E61" s="72">
        <f t="shared" si="11"/>
        <v>0.63471790123693084</v>
      </c>
      <c r="F61" s="72">
        <f t="shared" si="11"/>
        <v>0.62398631921862591</v>
      </c>
      <c r="G61" s="72">
        <f t="shared" si="11"/>
        <v>0.65106374890826002</v>
      </c>
      <c r="H61" s="72">
        <f t="shared" si="11"/>
        <v>0.74068013495972695</v>
      </c>
      <c r="I61" s="72">
        <f t="shared" si="11"/>
        <v>0.86520523570193419</v>
      </c>
      <c r="J61" s="72">
        <f t="shared" si="11"/>
        <v>1.3046884757270647</v>
      </c>
      <c r="K61" s="72">
        <f t="shared" si="11"/>
        <v>1.1429725713260133</v>
      </c>
      <c r="L61" s="72">
        <f t="shared" si="11"/>
        <v>1.4582586486278333</v>
      </c>
      <c r="M61" s="72">
        <f t="shared" si="11"/>
        <v>0.87740272785854045</v>
      </c>
      <c r="N61" s="72">
        <f t="shared" si="11"/>
        <v>0.39556793399748419</v>
      </c>
      <c r="O61" s="72">
        <f t="shared" si="11"/>
        <v>0.41916200110519608</v>
      </c>
      <c r="P61" s="72">
        <f t="shared" si="11"/>
        <v>0.59382170707936133</v>
      </c>
      <c r="Q61" s="72">
        <f t="shared" si="11"/>
        <v>0.72022186579791536</v>
      </c>
      <c r="R61" s="72">
        <f t="shared" si="11"/>
        <v>0.85757808182841699</v>
      </c>
      <c r="S61" s="72">
        <f t="shared" si="11"/>
        <v>0.80623346663789586</v>
      </c>
      <c r="T61" s="72">
        <f t="shared" si="11"/>
        <v>0.68473157199756407</v>
      </c>
      <c r="U61" s="78">
        <f t="shared" si="10"/>
        <v>0.73097777984208723</v>
      </c>
      <c r="V61" s="78">
        <f t="shared" si="10"/>
        <v>0.74987228282199325</v>
      </c>
      <c r="W61" s="78">
        <f t="shared" si="10"/>
        <v>0.87275228039326169</v>
      </c>
      <c r="X61" s="78">
        <f t="shared" si="10"/>
        <v>0.65414852985798322</v>
      </c>
      <c r="Y61" s="78">
        <f t="shared" si="10"/>
        <v>0.9473063304112781</v>
      </c>
      <c r="Z61" s="78">
        <f t="shared" si="10"/>
        <v>0.87013165810681803</v>
      </c>
      <c r="AA61" s="78">
        <f t="shared" si="10"/>
        <v>1.0284898708830144</v>
      </c>
      <c r="AB61" s="78">
        <f t="shared" si="10"/>
        <v>1.0283027236100533</v>
      </c>
      <c r="AC61" s="78">
        <f t="shared" si="10"/>
        <v>0.81097283447109314</v>
      </c>
    </row>
    <row r="62" spans="1:29" ht="12.75" customHeight="1" x14ac:dyDescent="0.15">
      <c r="A62" s="43">
        <v>23</v>
      </c>
      <c r="B62" s="74">
        <v>511130</v>
      </c>
      <c r="C62" s="72">
        <f t="shared" si="7"/>
        <v>0.5293751170631823</v>
      </c>
      <c r="D62" s="72">
        <f t="shared" si="11"/>
        <v>0.35595382721095253</v>
      </c>
      <c r="E62" s="72">
        <f t="shared" si="11"/>
        <v>0.22787425433840441</v>
      </c>
      <c r="F62" s="72">
        <f t="shared" si="11"/>
        <v>0.48276481029724133</v>
      </c>
      <c r="G62" s="72">
        <f t="shared" si="11"/>
        <v>0.42946484093095533</v>
      </c>
      <c r="H62" s="72">
        <f t="shared" si="11"/>
        <v>0.50691552143624208</v>
      </c>
      <c r="I62" s="72">
        <f t="shared" si="11"/>
        <v>0.66633848011163799</v>
      </c>
      <c r="J62" s="72">
        <f t="shared" si="11"/>
        <v>0.66719245206743705</v>
      </c>
      <c r="K62" s="72">
        <f t="shared" si="11"/>
        <v>1.0445137019437549</v>
      </c>
      <c r="L62" s="72">
        <f t="shared" si="11"/>
        <v>1.4981211003637018</v>
      </c>
      <c r="M62" s="72">
        <f t="shared" si="11"/>
        <v>1.556670678193232</v>
      </c>
      <c r="N62" s="72">
        <f t="shared" si="11"/>
        <v>1.0689144183611046</v>
      </c>
      <c r="O62" s="72">
        <f t="shared" si="11"/>
        <v>1.1793156224186954</v>
      </c>
      <c r="P62" s="72">
        <f t="shared" si="11"/>
        <v>1.0641006399622794</v>
      </c>
      <c r="Q62" s="72">
        <f t="shared" si="11"/>
        <v>1.0737553644866393</v>
      </c>
      <c r="R62" s="72">
        <f t="shared" si="11"/>
        <v>1.1364775101874134</v>
      </c>
      <c r="S62" s="72">
        <f t="shared" si="11"/>
        <v>0.80642262583048541</v>
      </c>
      <c r="T62" s="72">
        <f t="shared" si="11"/>
        <v>0.87664793942028008</v>
      </c>
      <c r="U62" s="78">
        <f t="shared" si="10"/>
        <v>1.0502791837106116</v>
      </c>
      <c r="V62" s="78">
        <f t="shared" si="10"/>
        <v>0.6397268591028169</v>
      </c>
      <c r="W62" s="78">
        <f t="shared" si="10"/>
        <v>0.82545724722702696</v>
      </c>
      <c r="X62" s="78">
        <f t="shared" si="10"/>
        <v>0.82848930328578296</v>
      </c>
      <c r="Y62" s="78">
        <f t="shared" si="10"/>
        <v>0.8916308621567528</v>
      </c>
      <c r="Z62" s="78">
        <f t="shared" si="10"/>
        <v>0.7495298423591904</v>
      </c>
      <c r="AA62" s="78">
        <f t="shared" si="10"/>
        <v>0.91823247696523735</v>
      </c>
      <c r="AB62" s="78">
        <f t="shared" si="10"/>
        <v>0.8890205491100357</v>
      </c>
      <c r="AC62" s="78">
        <f t="shared" si="10"/>
        <v>0.82728984171458186</v>
      </c>
    </row>
    <row r="63" spans="1:29" ht="12.75" customHeight="1" x14ac:dyDescent="0.15">
      <c r="A63" s="43">
        <v>24</v>
      </c>
      <c r="B63" s="74">
        <v>551513</v>
      </c>
      <c r="C63" s="72">
        <f t="shared" si="7"/>
        <v>0.211963233698722</v>
      </c>
      <c r="D63" s="72">
        <f t="shared" si="11"/>
        <v>0.25115633024844547</v>
      </c>
      <c r="E63" s="72">
        <f t="shared" si="11"/>
        <v>0.4157759531871027</v>
      </c>
      <c r="F63" s="72">
        <f t="shared" si="11"/>
        <v>0.47631368511921551</v>
      </c>
      <c r="G63" s="72">
        <f t="shared" si="11"/>
        <v>0.21556014340371252</v>
      </c>
      <c r="H63" s="72">
        <f t="shared" si="11"/>
        <v>0.67712496686110146</v>
      </c>
      <c r="I63" s="72">
        <f t="shared" si="11"/>
        <v>1.7216560569318025</v>
      </c>
      <c r="J63" s="72">
        <f t="shared" si="11"/>
        <v>3.2079142635391142</v>
      </c>
      <c r="K63" s="72">
        <f t="shared" si="11"/>
        <v>3.1821925136245524</v>
      </c>
      <c r="L63" s="72">
        <f t="shared" si="11"/>
        <v>2.8068611686017815</v>
      </c>
      <c r="M63" s="72">
        <f t="shared" si="11"/>
        <v>2.6246333967565665</v>
      </c>
      <c r="N63" s="72">
        <f t="shared" si="11"/>
        <v>3.212796778281128</v>
      </c>
      <c r="O63" s="72">
        <f t="shared" si="11"/>
        <v>2.7048500261154964</v>
      </c>
      <c r="P63" s="72">
        <f t="shared" si="11"/>
        <v>2.8458727926491045</v>
      </c>
      <c r="Q63" s="72">
        <f t="shared" si="11"/>
        <v>2.2372433725594791</v>
      </c>
      <c r="R63" s="72">
        <f t="shared" si="11"/>
        <v>1.9518313033099712</v>
      </c>
      <c r="S63" s="72">
        <f t="shared" si="11"/>
        <v>1.6568337005928153</v>
      </c>
      <c r="T63" s="72">
        <f t="shared" si="11"/>
        <v>1.577424079795833</v>
      </c>
      <c r="U63" s="78">
        <f t="shared" si="10"/>
        <v>1.2837291649027871</v>
      </c>
      <c r="V63" s="78">
        <f t="shared" si="10"/>
        <v>1.2401897708687186</v>
      </c>
      <c r="W63" s="78">
        <f t="shared" si="10"/>
        <v>1.473074875636849</v>
      </c>
      <c r="X63" s="78">
        <f t="shared" si="10"/>
        <v>1.4609368484884979</v>
      </c>
      <c r="Y63" s="78">
        <f t="shared" si="10"/>
        <v>1.1156118932842169</v>
      </c>
      <c r="Z63" s="78">
        <f t="shared" si="10"/>
        <v>1.0258408049342047</v>
      </c>
      <c r="AA63" s="78">
        <f t="shared" si="10"/>
        <v>0.91514830541157466</v>
      </c>
      <c r="AB63" s="78">
        <f t="shared" si="10"/>
        <v>0.71262377179374514</v>
      </c>
      <c r="AC63" s="78">
        <f t="shared" si="10"/>
        <v>1.5462449507129381</v>
      </c>
    </row>
    <row r="64" spans="1:29" ht="12.75" customHeight="1" x14ac:dyDescent="0.15">
      <c r="A64" s="43">
        <v>25</v>
      </c>
      <c r="B64" s="74">
        <v>560394</v>
      </c>
      <c r="C64" s="72">
        <f t="shared" si="7"/>
        <v>0</v>
      </c>
      <c r="D64" s="72">
        <f t="shared" si="11"/>
        <v>3.5638574359743136</v>
      </c>
      <c r="E64" s="72">
        <f t="shared" si="11"/>
        <v>5.2129862319471689</v>
      </c>
      <c r="F64" s="72">
        <f t="shared" si="11"/>
        <v>3.0671958915527582</v>
      </c>
      <c r="G64" s="72">
        <f t="shared" si="11"/>
        <v>2.2854242968653788</v>
      </c>
      <c r="H64" s="72">
        <f t="shared" si="11"/>
        <v>1.7588153254861749</v>
      </c>
      <c r="I64" s="72">
        <f t="shared" si="11"/>
        <v>1.360727189014497</v>
      </c>
      <c r="J64" s="72">
        <f t="shared" si="11"/>
        <v>1.211712894756255</v>
      </c>
      <c r="K64" s="72">
        <f t="shared" si="11"/>
        <v>0.53684203655195617</v>
      </c>
      <c r="L64" s="72">
        <f t="shared" si="11"/>
        <v>1.6900004663737735</v>
      </c>
      <c r="M64" s="72">
        <f t="shared" si="11"/>
        <v>2.2862576235334795</v>
      </c>
      <c r="N64" s="72">
        <f t="shared" si="11"/>
        <v>2.8099937921605243</v>
      </c>
      <c r="O64" s="72">
        <f t="shared" si="11"/>
        <v>3.6524866589917382</v>
      </c>
      <c r="P64" s="72">
        <f t="shared" si="11"/>
        <v>5.1477965884527501</v>
      </c>
      <c r="Q64" s="72">
        <f t="shared" si="11"/>
        <v>4.9446864279692244</v>
      </c>
      <c r="R64" s="72">
        <f t="shared" si="11"/>
        <v>5.7337916568567593</v>
      </c>
      <c r="S64" s="72">
        <f t="shared" si="11"/>
        <v>4.3588672645605628</v>
      </c>
      <c r="T64" s="72">
        <f t="shared" si="11"/>
        <v>2.473315529570193</v>
      </c>
      <c r="U64" s="78">
        <f t="shared" si="10"/>
        <v>2.3433273963289154</v>
      </c>
      <c r="V64" s="78">
        <f t="shared" si="10"/>
        <v>1.7500556986968754</v>
      </c>
      <c r="W64" s="78">
        <f t="shared" si="10"/>
        <v>1.2421110530528772</v>
      </c>
      <c r="X64" s="78">
        <f t="shared" si="10"/>
        <v>1.051413572173177</v>
      </c>
      <c r="Y64" s="78">
        <f t="shared" si="10"/>
        <v>2.5986052945924918</v>
      </c>
      <c r="Z64" s="78">
        <f t="shared" si="10"/>
        <v>1.1253000591713005</v>
      </c>
      <c r="AA64" s="78">
        <f t="shared" si="10"/>
        <v>0.78356019961149759</v>
      </c>
      <c r="AB64" s="78">
        <f t="shared" si="10"/>
        <v>0.91533359518957047</v>
      </c>
      <c r="AC64" s="78">
        <f t="shared" si="10"/>
        <v>2.3754039396207278</v>
      </c>
    </row>
    <row r="65" spans="1:29" ht="12.75" customHeight="1" x14ac:dyDescent="0.15">
      <c r="A65" s="43"/>
      <c r="B65" s="50" t="s">
        <v>25</v>
      </c>
      <c r="C65" s="72">
        <f t="shared" si="7"/>
        <v>39.377032865497128</v>
      </c>
      <c r="D65" s="72">
        <f t="shared" si="11"/>
        <v>46.953276264864932</v>
      </c>
      <c r="E65" s="72">
        <f t="shared" si="11"/>
        <v>52.950739680615499</v>
      </c>
      <c r="F65" s="72">
        <f t="shared" si="11"/>
        <v>50.801242065059945</v>
      </c>
      <c r="G65" s="72">
        <f t="shared" si="11"/>
        <v>42.97020004027253</v>
      </c>
      <c r="H65" s="72">
        <f t="shared" si="11"/>
        <v>36.830369601486851</v>
      </c>
      <c r="I65" s="72">
        <f t="shared" si="11"/>
        <v>42.769778335063322</v>
      </c>
      <c r="J65" s="72">
        <f t="shared" si="11"/>
        <v>48.78227391280506</v>
      </c>
      <c r="K65" s="72">
        <f t="shared" si="11"/>
        <v>44.533131262816319</v>
      </c>
      <c r="L65" s="72">
        <f t="shared" si="11"/>
        <v>47.565518874051385</v>
      </c>
      <c r="M65" s="72">
        <f t="shared" si="11"/>
        <v>48.885651422362585</v>
      </c>
      <c r="N65" s="72">
        <f t="shared" si="11"/>
        <v>53.652517855702762</v>
      </c>
      <c r="O65" s="72">
        <f t="shared" si="11"/>
        <v>58.080995966146531</v>
      </c>
      <c r="P65" s="72">
        <f t="shared" si="11"/>
        <v>64.264166617609149</v>
      </c>
      <c r="Q65" s="72">
        <f t="shared" si="11"/>
        <v>70.395316247591893</v>
      </c>
      <c r="R65" s="72">
        <f t="shared" si="11"/>
        <v>69.084149754817247</v>
      </c>
      <c r="S65" s="72">
        <f t="shared" si="11"/>
        <v>72.049348793476327</v>
      </c>
      <c r="T65" s="72">
        <f t="shared" si="11"/>
        <v>72.939280105078581</v>
      </c>
      <c r="U65" s="78">
        <f t="shared" si="10"/>
        <v>72.600485655891177</v>
      </c>
      <c r="V65" s="78">
        <f t="shared" si="10"/>
        <v>70.882183541449422</v>
      </c>
      <c r="W65" s="78">
        <f t="shared" si="10"/>
        <v>70.440395201947354</v>
      </c>
      <c r="X65" s="78">
        <f t="shared" si="10"/>
        <v>71.683155901641399</v>
      </c>
      <c r="Y65" s="78">
        <f t="shared" si="10"/>
        <v>82.883526649043745</v>
      </c>
      <c r="Z65" s="78">
        <f t="shared" si="10"/>
        <v>83.093326559749869</v>
      </c>
      <c r="AA65" s="78">
        <f t="shared" si="10"/>
        <v>87.462488340901487</v>
      </c>
      <c r="AB65" s="78">
        <f t="shared" si="10"/>
        <v>85.134666771818203</v>
      </c>
      <c r="AC65" s="78">
        <f t="shared" si="10"/>
        <v>60.970597051567488</v>
      </c>
    </row>
    <row r="66" spans="1:29" ht="12.75" customHeight="1" x14ac:dyDescent="0.15">
      <c r="A66" s="43"/>
      <c r="B66" s="50" t="s">
        <v>26</v>
      </c>
      <c r="C66" s="72">
        <f t="shared" si="7"/>
        <v>60.622967134502872</v>
      </c>
      <c r="D66" s="72">
        <f t="shared" si="11"/>
        <v>53.046723735135068</v>
      </c>
      <c r="E66" s="72">
        <f t="shared" si="11"/>
        <v>47.049260319384494</v>
      </c>
      <c r="F66" s="72">
        <f t="shared" si="11"/>
        <v>49.198757934940055</v>
      </c>
      <c r="G66" s="72">
        <f t="shared" si="11"/>
        <v>57.02979995972747</v>
      </c>
      <c r="H66" s="72">
        <f t="shared" si="11"/>
        <v>63.169630398513142</v>
      </c>
      <c r="I66" s="72">
        <f t="shared" si="11"/>
        <v>57.230221664936678</v>
      </c>
      <c r="J66" s="72">
        <f t="shared" si="11"/>
        <v>51.217726087194947</v>
      </c>
      <c r="K66" s="72">
        <f t="shared" si="11"/>
        <v>55.466868737183674</v>
      </c>
      <c r="L66" s="72">
        <f t="shared" si="11"/>
        <v>52.434481125948615</v>
      </c>
      <c r="M66" s="72">
        <f t="shared" si="11"/>
        <v>51.114348577637415</v>
      </c>
      <c r="N66" s="72">
        <f t="shared" si="11"/>
        <v>46.347482144297238</v>
      </c>
      <c r="O66" s="72">
        <f t="shared" si="11"/>
        <v>41.919004033853469</v>
      </c>
      <c r="P66" s="72">
        <f t="shared" si="11"/>
        <v>35.735833382390851</v>
      </c>
      <c r="Q66" s="72">
        <f t="shared" si="11"/>
        <v>29.604683752408111</v>
      </c>
      <c r="R66" s="72">
        <f t="shared" si="11"/>
        <v>30.915850245182753</v>
      </c>
      <c r="S66" s="72">
        <f t="shared" si="11"/>
        <v>27.950651206523663</v>
      </c>
      <c r="T66" s="72">
        <f t="shared" si="11"/>
        <v>27.060719894921419</v>
      </c>
      <c r="U66" s="78">
        <f t="shared" si="10"/>
        <v>27.399514344108823</v>
      </c>
      <c r="V66" s="78">
        <f t="shared" si="10"/>
        <v>29.117816458550571</v>
      </c>
      <c r="W66" s="78">
        <f t="shared" si="10"/>
        <v>29.559604798052654</v>
      </c>
      <c r="X66" s="78">
        <f t="shared" si="10"/>
        <v>28.316844098358594</v>
      </c>
      <c r="Y66" s="78">
        <f t="shared" si="10"/>
        <v>17.116473350956245</v>
      </c>
      <c r="Z66" s="78">
        <f t="shared" si="10"/>
        <v>16.906673440250131</v>
      </c>
      <c r="AA66" s="78">
        <f t="shared" si="10"/>
        <v>12.537511659098508</v>
      </c>
      <c r="AB66" s="78">
        <f t="shared" si="10"/>
        <v>14.865333228181795</v>
      </c>
      <c r="AC66" s="78">
        <f t="shared" si="10"/>
        <v>39.029402948432505</v>
      </c>
    </row>
    <row r="67" spans="1:29" ht="12.75" customHeight="1" x14ac:dyDescent="0.15">
      <c r="A67" s="43"/>
      <c r="B67" s="50" t="s">
        <v>7</v>
      </c>
      <c r="C67" s="72">
        <f t="shared" si="7"/>
        <v>100</v>
      </c>
      <c r="D67" s="72">
        <f t="shared" si="11"/>
        <v>100</v>
      </c>
      <c r="E67" s="72">
        <f t="shared" si="11"/>
        <v>100</v>
      </c>
      <c r="F67" s="72">
        <f t="shared" si="11"/>
        <v>100</v>
      </c>
      <c r="G67" s="72">
        <f t="shared" si="11"/>
        <v>100</v>
      </c>
      <c r="H67" s="72">
        <f t="shared" si="11"/>
        <v>100</v>
      </c>
      <c r="I67" s="72">
        <f t="shared" si="11"/>
        <v>100</v>
      </c>
      <c r="J67" s="72">
        <f t="shared" si="11"/>
        <v>100</v>
      </c>
      <c r="K67" s="72">
        <f t="shared" si="11"/>
        <v>100</v>
      </c>
      <c r="L67" s="72">
        <f t="shared" si="11"/>
        <v>100</v>
      </c>
      <c r="M67" s="72">
        <f t="shared" si="11"/>
        <v>100</v>
      </c>
      <c r="N67" s="72">
        <f t="shared" si="11"/>
        <v>100</v>
      </c>
      <c r="O67" s="72">
        <f t="shared" si="11"/>
        <v>100</v>
      </c>
      <c r="P67" s="72">
        <f t="shared" si="11"/>
        <v>100</v>
      </c>
      <c r="Q67" s="72">
        <f t="shared" si="11"/>
        <v>100</v>
      </c>
      <c r="R67" s="72">
        <f t="shared" si="11"/>
        <v>100</v>
      </c>
      <c r="S67" s="72">
        <f t="shared" si="11"/>
        <v>100</v>
      </c>
      <c r="T67" s="72">
        <f t="shared" si="11"/>
        <v>100</v>
      </c>
      <c r="U67" s="78">
        <f t="shared" si="10"/>
        <v>100</v>
      </c>
      <c r="V67" s="78">
        <f t="shared" si="10"/>
        <v>100</v>
      </c>
      <c r="W67" s="78">
        <f t="shared" si="10"/>
        <v>100</v>
      </c>
      <c r="X67" s="78">
        <f t="shared" si="10"/>
        <v>100</v>
      </c>
      <c r="Y67" s="78">
        <f t="shared" si="10"/>
        <v>100</v>
      </c>
      <c r="Z67" s="78">
        <f t="shared" si="10"/>
        <v>100</v>
      </c>
      <c r="AA67" s="78">
        <f t="shared" si="10"/>
        <v>100</v>
      </c>
      <c r="AB67" s="78">
        <f t="shared" si="10"/>
        <v>100</v>
      </c>
      <c r="AC67" s="78">
        <f t="shared" si="10"/>
        <v>100</v>
      </c>
    </row>
    <row r="68" spans="1:29" ht="12.75" customHeight="1" x14ac:dyDescent="0.15">
      <c r="A68" s="43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70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2" customFormat="1" x14ac:dyDescent="0.15">
      <c r="A70" s="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4">
        <v>392190</v>
      </c>
      <c r="C71" s="13" t="s">
        <v>10</v>
      </c>
      <c r="D71" s="13">
        <f>IF(C9=0,"--",((D9/C9)*100-100))</f>
        <v>2.5906398124519114</v>
      </c>
      <c r="E71" s="72">
        <f t="shared" ref="E71:T82" si="12">IF(D9=0,"--",((E9/D9)*100-100))</f>
        <v>347.05361353337827</v>
      </c>
      <c r="F71" s="72">
        <f t="shared" si="12"/>
        <v>-66.384665010499248</v>
      </c>
      <c r="G71" s="72">
        <f t="shared" si="12"/>
        <v>41.116334892590487</v>
      </c>
      <c r="H71" s="72">
        <f t="shared" si="12"/>
        <v>29.132100308402045</v>
      </c>
      <c r="I71" s="72">
        <f t="shared" si="12"/>
        <v>-0.48239410104331171</v>
      </c>
      <c r="J71" s="72">
        <f t="shared" si="12"/>
        <v>20.940436235088143</v>
      </c>
      <c r="K71" s="72">
        <f t="shared" si="12"/>
        <v>-5.9758646784447649</v>
      </c>
      <c r="L71" s="72">
        <f t="shared" si="12"/>
        <v>-1.5649979634902849</v>
      </c>
      <c r="M71" s="72">
        <f t="shared" si="12"/>
        <v>23.337918089263084</v>
      </c>
      <c r="N71" s="72">
        <f t="shared" si="12"/>
        <v>7.0724573796197632</v>
      </c>
      <c r="O71" s="72">
        <f t="shared" si="12"/>
        <v>5.7157671818421676</v>
      </c>
      <c r="P71" s="72">
        <f t="shared" si="12"/>
        <v>-2.6161535423063924</v>
      </c>
      <c r="Q71" s="72">
        <f t="shared" si="12"/>
        <v>-5.9509339901881049</v>
      </c>
      <c r="R71" s="72">
        <f t="shared" si="12"/>
        <v>37.365427033471832</v>
      </c>
      <c r="S71" s="72">
        <f t="shared" si="12"/>
        <v>25.728838797746633</v>
      </c>
      <c r="T71" s="72">
        <f t="shared" si="12"/>
        <v>18.492124826766968</v>
      </c>
      <c r="U71" s="78">
        <f t="shared" ref="U71:AB71" si="13">IF(T9=0,"--",((U9/T9)*100-100))</f>
        <v>11.038889554550394</v>
      </c>
      <c r="V71" s="78">
        <f t="shared" si="13"/>
        <v>4.509441128717711</v>
      </c>
      <c r="W71" s="78">
        <f t="shared" si="13"/>
        <v>-6.0888769188293708</v>
      </c>
      <c r="X71" s="78">
        <f t="shared" si="13"/>
        <v>3.6390783081262441</v>
      </c>
      <c r="Y71" s="78">
        <f t="shared" si="13"/>
        <v>-9.230516741772135</v>
      </c>
      <c r="Z71" s="78">
        <f t="shared" si="13"/>
        <v>8.5444782331336881</v>
      </c>
      <c r="AA71" s="78">
        <f t="shared" si="13"/>
        <v>-11.003128376455294</v>
      </c>
      <c r="AB71" s="78">
        <f t="shared" si="13"/>
        <v>-8.200302259882136</v>
      </c>
      <c r="AC71" s="13">
        <f>(POWER(AB9/C9,1/26)-1)*100</f>
        <v>8.0272739891079858</v>
      </c>
    </row>
    <row r="72" spans="1:29" ht="12.75" customHeight="1" x14ac:dyDescent="0.15">
      <c r="A72" s="43">
        <v>2</v>
      </c>
      <c r="B72" s="74">
        <v>590320</v>
      </c>
      <c r="C72" s="13" t="s">
        <v>10</v>
      </c>
      <c r="D72" s="72">
        <f t="shared" ref="D72:S98" si="14">IF(C10=0,"--",((D10/C10)*100-100))</f>
        <v>69.016084261152116</v>
      </c>
      <c r="E72" s="72">
        <f t="shared" si="14"/>
        <v>103.25149861991224</v>
      </c>
      <c r="F72" s="72">
        <f t="shared" si="14"/>
        <v>23.358158232647327</v>
      </c>
      <c r="G72" s="72">
        <f t="shared" si="14"/>
        <v>135.57148679264947</v>
      </c>
      <c r="H72" s="72">
        <f t="shared" si="14"/>
        <v>-57.031894258665709</v>
      </c>
      <c r="I72" s="72">
        <f t="shared" si="14"/>
        <v>-26.379595000144974</v>
      </c>
      <c r="J72" s="72">
        <f t="shared" si="14"/>
        <v>-30.314037842400268</v>
      </c>
      <c r="K72" s="72">
        <f t="shared" si="14"/>
        <v>61.262901310733582</v>
      </c>
      <c r="L72" s="72">
        <f t="shared" si="14"/>
        <v>-9.4517521626912782</v>
      </c>
      <c r="M72" s="72">
        <f t="shared" si="14"/>
        <v>20.671584244600183</v>
      </c>
      <c r="N72" s="72">
        <f t="shared" si="14"/>
        <v>114.93923939827999</v>
      </c>
      <c r="O72" s="72">
        <f t="shared" si="14"/>
        <v>22.083731562247294</v>
      </c>
      <c r="P72" s="72">
        <f t="shared" si="14"/>
        <v>-33.741065659518668</v>
      </c>
      <c r="Q72" s="72">
        <f t="shared" si="14"/>
        <v>71.276114712384555</v>
      </c>
      <c r="R72" s="72">
        <f t="shared" si="14"/>
        <v>31.133230459014726</v>
      </c>
      <c r="S72" s="72">
        <f t="shared" si="14"/>
        <v>14.587693163630917</v>
      </c>
      <c r="T72" s="78">
        <f t="shared" ref="T72:T98" si="15">IF(S10=0,"--",((T10/S10)*100-100))</f>
        <v>11.763568684325932</v>
      </c>
      <c r="U72" s="78">
        <f t="shared" ref="U72:U98" si="16">IF(T10=0,"--",((U10/T10)*100-100))</f>
        <v>89.05018033491416</v>
      </c>
      <c r="V72" s="78">
        <f t="shared" ref="V72:V98" si="17">IF(U10=0,"--",((V10/U10)*100-100))</f>
        <v>14.104159986683925</v>
      </c>
      <c r="W72" s="78">
        <f t="shared" ref="W72:W98" si="18">IF(V10=0,"--",((W10/V10)*100-100))</f>
        <v>-13.374541352737751</v>
      </c>
      <c r="X72" s="78">
        <f t="shared" ref="X72:X98" si="19">IF(W10=0,"--",((X10/W10)*100-100))</f>
        <v>27.568054463427714</v>
      </c>
      <c r="Y72" s="78">
        <f t="shared" ref="Y72:Y98" si="20">IF(X10=0,"--",((Y10/X10)*100-100))</f>
        <v>13.054703186038935</v>
      </c>
      <c r="Z72" s="78">
        <f t="shared" ref="Z72:Z98" si="21">IF(Y10=0,"--",((Z10/Y10)*100-100))</f>
        <v>25.903195593391445</v>
      </c>
      <c r="AA72" s="78">
        <f t="shared" ref="AA72:AA98" si="22">IF(Z10=0,"--",((AA10/Z10)*100-100))</f>
        <v>-1.4052379749418407</v>
      </c>
      <c r="AB72" s="78">
        <f t="shared" ref="AB72:AB98" si="23">IF(AA10=0,"--",((AB10/AA10)*100-100))</f>
        <v>-20.178092740015217</v>
      </c>
      <c r="AC72" s="78">
        <f t="shared" ref="AC72:AC83" si="24">(POWER(AB10/C10,1/26)-1)*100</f>
        <v>16.393993220696057</v>
      </c>
    </row>
    <row r="73" spans="1:29" ht="12.75" customHeight="1" x14ac:dyDescent="0.15">
      <c r="A73" s="43">
        <v>3</v>
      </c>
      <c r="B73" s="74">
        <v>392113</v>
      </c>
      <c r="C73" s="13" t="s">
        <v>10</v>
      </c>
      <c r="D73" s="72">
        <f t="shared" si="14"/>
        <v>7.3195560124953687</v>
      </c>
      <c r="E73" s="72">
        <f t="shared" si="12"/>
        <v>18.701606684281018</v>
      </c>
      <c r="F73" s="72">
        <f t="shared" si="12"/>
        <v>19.040468008925032</v>
      </c>
      <c r="G73" s="72">
        <f t="shared" si="12"/>
        <v>60.895805114669088</v>
      </c>
      <c r="H73" s="72">
        <f t="shared" si="12"/>
        <v>87.064332011352377</v>
      </c>
      <c r="I73" s="72">
        <f t="shared" si="12"/>
        <v>-37.173159164464941</v>
      </c>
      <c r="J73" s="72">
        <f t="shared" si="12"/>
        <v>-13.75935950575095</v>
      </c>
      <c r="K73" s="72">
        <f t="shared" si="12"/>
        <v>50.415969797182981</v>
      </c>
      <c r="L73" s="72">
        <f t="shared" si="12"/>
        <v>-29.279668460064613</v>
      </c>
      <c r="M73" s="72">
        <f t="shared" si="12"/>
        <v>-26.448550914675323</v>
      </c>
      <c r="N73" s="72">
        <f t="shared" si="12"/>
        <v>89.936124770418502</v>
      </c>
      <c r="O73" s="72">
        <f t="shared" si="12"/>
        <v>-20.396735915565245</v>
      </c>
      <c r="P73" s="72">
        <f t="shared" si="12"/>
        <v>19.432402649936591</v>
      </c>
      <c r="Q73" s="72">
        <f t="shared" si="12"/>
        <v>26.186161279667928</v>
      </c>
      <c r="R73" s="72">
        <f t="shared" si="12"/>
        <v>11.513108836539757</v>
      </c>
      <c r="S73" s="72">
        <f t="shared" si="12"/>
        <v>11.365954243730698</v>
      </c>
      <c r="T73" s="78">
        <f t="shared" si="15"/>
        <v>34.468957765197956</v>
      </c>
      <c r="U73" s="78">
        <f t="shared" si="16"/>
        <v>24.031720212710511</v>
      </c>
      <c r="V73" s="78">
        <f t="shared" si="17"/>
        <v>52.345914584040003</v>
      </c>
      <c r="W73" s="78">
        <f t="shared" si="18"/>
        <v>-6.3811719237655211</v>
      </c>
      <c r="X73" s="78">
        <f t="shared" si="19"/>
        <v>-4.391558892001683</v>
      </c>
      <c r="Y73" s="78">
        <f t="shared" si="20"/>
        <v>20.785988815155321</v>
      </c>
      <c r="Z73" s="78">
        <f t="shared" si="21"/>
        <v>38.157066035831349</v>
      </c>
      <c r="AA73" s="78">
        <f t="shared" si="22"/>
        <v>-2.8823222078922015</v>
      </c>
      <c r="AB73" s="78">
        <f t="shared" si="23"/>
        <v>3.6288555968000651</v>
      </c>
      <c r="AC73" s="78">
        <f t="shared" si="24"/>
        <v>12.404905496762497</v>
      </c>
    </row>
    <row r="74" spans="1:29" ht="12.75" customHeight="1" x14ac:dyDescent="0.15">
      <c r="A74" s="43">
        <v>4</v>
      </c>
      <c r="B74" s="74">
        <v>520942</v>
      </c>
      <c r="C74" s="13" t="s">
        <v>10</v>
      </c>
      <c r="D74" s="72">
        <f t="shared" si="14"/>
        <v>66.309662511834887</v>
      </c>
      <c r="E74" s="72">
        <f t="shared" si="12"/>
        <v>19.352245784033244</v>
      </c>
      <c r="F74" s="72">
        <f t="shared" si="12"/>
        <v>17.900412413834928</v>
      </c>
      <c r="G74" s="72">
        <f t="shared" si="12"/>
        <v>-24.323435304967703</v>
      </c>
      <c r="H74" s="72">
        <f t="shared" si="12"/>
        <v>6.5073930373944506</v>
      </c>
      <c r="I74" s="72">
        <f t="shared" si="12"/>
        <v>-26.695210152858635</v>
      </c>
      <c r="J74" s="72">
        <f t="shared" si="12"/>
        <v>-14.707122779169865</v>
      </c>
      <c r="K74" s="72">
        <f t="shared" si="12"/>
        <v>-50.647495046378552</v>
      </c>
      <c r="L74" s="72">
        <f t="shared" si="12"/>
        <v>1.490980033583682</v>
      </c>
      <c r="M74" s="72">
        <f t="shared" si="12"/>
        <v>-21.127858400739683</v>
      </c>
      <c r="N74" s="72">
        <f t="shared" si="12"/>
        <v>-21.755710827863041</v>
      </c>
      <c r="O74" s="72">
        <f t="shared" si="12"/>
        <v>38.379653750261298</v>
      </c>
      <c r="P74" s="72">
        <f t="shared" si="12"/>
        <v>17.253462808178739</v>
      </c>
      <c r="Q74" s="72">
        <f t="shared" si="12"/>
        <v>-26.537703129076775</v>
      </c>
      <c r="R74" s="72">
        <f t="shared" si="12"/>
        <v>36.467270535780187</v>
      </c>
      <c r="S74" s="72">
        <f t="shared" si="12"/>
        <v>64.121631069219887</v>
      </c>
      <c r="T74" s="78">
        <f t="shared" si="15"/>
        <v>14.682673095729299</v>
      </c>
      <c r="U74" s="78">
        <f t="shared" si="16"/>
        <v>-13.397842540173926</v>
      </c>
      <c r="V74" s="78">
        <f t="shared" si="17"/>
        <v>-14.991862834106925</v>
      </c>
      <c r="W74" s="78">
        <f t="shared" si="18"/>
        <v>14.585341428762817</v>
      </c>
      <c r="X74" s="78">
        <f t="shared" si="19"/>
        <v>-18.192814816334874</v>
      </c>
      <c r="Y74" s="78">
        <f t="shared" si="20"/>
        <v>-17.808830677987842</v>
      </c>
      <c r="Z74" s="78">
        <f t="shared" si="21"/>
        <v>17.456697033126162</v>
      </c>
      <c r="AA74" s="78">
        <f t="shared" si="22"/>
        <v>0.69065959614462713</v>
      </c>
      <c r="AB74" s="78">
        <f t="shared" si="23"/>
        <v>-20.061697775821358</v>
      </c>
      <c r="AC74" s="78">
        <f t="shared" si="24"/>
        <v>-1.9548938869965671</v>
      </c>
    </row>
    <row r="75" spans="1:29" ht="12.75" customHeight="1" x14ac:dyDescent="0.15">
      <c r="A75" s="43">
        <v>5</v>
      </c>
      <c r="B75" s="74">
        <v>580632</v>
      </c>
      <c r="C75" s="13" t="s">
        <v>10</v>
      </c>
      <c r="D75" s="72">
        <f t="shared" si="14"/>
        <v>14.920116202266314</v>
      </c>
      <c r="E75" s="72">
        <f t="shared" si="12"/>
        <v>14.665886122176403</v>
      </c>
      <c r="F75" s="72">
        <f t="shared" si="12"/>
        <v>31.686337299395461</v>
      </c>
      <c r="G75" s="72">
        <f t="shared" si="12"/>
        <v>-25.836850317041112</v>
      </c>
      <c r="H75" s="72">
        <f t="shared" si="12"/>
        <v>53.907987103564778</v>
      </c>
      <c r="I75" s="72">
        <f t="shared" si="12"/>
        <v>-24.44853891535422</v>
      </c>
      <c r="J75" s="72">
        <f t="shared" si="12"/>
        <v>139.33297036412364</v>
      </c>
      <c r="K75" s="72">
        <f t="shared" si="12"/>
        <v>0.34490835702970912</v>
      </c>
      <c r="L75" s="72">
        <f t="shared" si="12"/>
        <v>-45.842558533388711</v>
      </c>
      <c r="M75" s="72">
        <f t="shared" si="12"/>
        <v>53.340990625010136</v>
      </c>
      <c r="N75" s="72">
        <f t="shared" si="12"/>
        <v>-15.538676092833867</v>
      </c>
      <c r="O75" s="72">
        <f t="shared" si="12"/>
        <v>126.8746489598461</v>
      </c>
      <c r="P75" s="72">
        <f t="shared" si="12"/>
        <v>-48.349137989615343</v>
      </c>
      <c r="Q75" s="72">
        <f t="shared" si="12"/>
        <v>-31.613304354344919</v>
      </c>
      <c r="R75" s="72">
        <f t="shared" si="12"/>
        <v>33.916017896738651</v>
      </c>
      <c r="S75" s="72">
        <f t="shared" si="12"/>
        <v>5.9525130001132851</v>
      </c>
      <c r="T75" s="78">
        <f t="shared" si="15"/>
        <v>-1.5845380648916034</v>
      </c>
      <c r="U75" s="78">
        <f t="shared" si="16"/>
        <v>-12.336815820952012</v>
      </c>
      <c r="V75" s="78">
        <f t="shared" si="17"/>
        <v>-11.260722901482609</v>
      </c>
      <c r="W75" s="78">
        <f t="shared" si="18"/>
        <v>-9.1610782815581331</v>
      </c>
      <c r="X75" s="78">
        <f t="shared" si="19"/>
        <v>1.2303944174607722</v>
      </c>
      <c r="Y75" s="78">
        <f t="shared" si="20"/>
        <v>-19.420211398982318</v>
      </c>
      <c r="Z75" s="78">
        <f t="shared" si="21"/>
        <v>-5.033274679589951</v>
      </c>
      <c r="AA75" s="78">
        <f t="shared" si="22"/>
        <v>23.125080494367452</v>
      </c>
      <c r="AB75" s="78">
        <f t="shared" si="23"/>
        <v>-14.717338673936226</v>
      </c>
      <c r="AC75" s="78">
        <f t="shared" si="24"/>
        <v>1.8762664100030468</v>
      </c>
    </row>
    <row r="76" spans="1:29" ht="12.75" customHeight="1" x14ac:dyDescent="0.15">
      <c r="A76" s="43">
        <v>6</v>
      </c>
      <c r="B76" s="74">
        <v>961210</v>
      </c>
      <c r="C76" s="13" t="s">
        <v>10</v>
      </c>
      <c r="D76" s="72">
        <f t="shared" si="14"/>
        <v>-14.104069434056314</v>
      </c>
      <c r="E76" s="72">
        <f t="shared" si="12"/>
        <v>23.965205078825534</v>
      </c>
      <c r="F76" s="72">
        <f t="shared" si="12"/>
        <v>-3.8286971159991623</v>
      </c>
      <c r="G76" s="72">
        <f t="shared" si="12"/>
        <v>-7.430488556861107</v>
      </c>
      <c r="H76" s="72">
        <f t="shared" si="12"/>
        <v>-25.13975778617133</v>
      </c>
      <c r="I76" s="72">
        <f t="shared" si="12"/>
        <v>-14.881015837282092</v>
      </c>
      <c r="J76" s="72">
        <f t="shared" si="12"/>
        <v>-3.8246358453675953</v>
      </c>
      <c r="K76" s="72">
        <f t="shared" si="12"/>
        <v>10.175029486943842</v>
      </c>
      <c r="L76" s="72">
        <f t="shared" si="12"/>
        <v>-1.8701479022495278</v>
      </c>
      <c r="M76" s="72">
        <f t="shared" si="12"/>
        <v>-1.927781303221181</v>
      </c>
      <c r="N76" s="72">
        <f t="shared" si="12"/>
        <v>12.974555544209835</v>
      </c>
      <c r="O76" s="72">
        <f t="shared" si="12"/>
        <v>-29.059234119323804</v>
      </c>
      <c r="P76" s="72">
        <f t="shared" si="12"/>
        <v>-7.4781208223380986</v>
      </c>
      <c r="Q76" s="72">
        <f t="shared" si="12"/>
        <v>-24.012846061731608</v>
      </c>
      <c r="R76" s="72">
        <f t="shared" si="12"/>
        <v>14.712709533731712</v>
      </c>
      <c r="S76" s="72">
        <f t="shared" si="12"/>
        <v>13.86064717451616</v>
      </c>
      <c r="T76" s="78">
        <f t="shared" si="15"/>
        <v>22.606160978093314</v>
      </c>
      <c r="U76" s="78">
        <f t="shared" si="16"/>
        <v>1.9139393757870948</v>
      </c>
      <c r="V76" s="78">
        <f t="shared" si="17"/>
        <v>5.4339765308916554</v>
      </c>
      <c r="W76" s="78">
        <f t="shared" si="18"/>
        <v>8.0102147995762039</v>
      </c>
      <c r="X76" s="78">
        <f t="shared" si="19"/>
        <v>-2.8312231452994325</v>
      </c>
      <c r="Y76" s="78">
        <f t="shared" si="20"/>
        <v>-15.804909163093157</v>
      </c>
      <c r="Z76" s="78">
        <f t="shared" si="21"/>
        <v>-10.573757671043055</v>
      </c>
      <c r="AA76" s="78">
        <f t="shared" si="22"/>
        <v>1.1061056704544114</v>
      </c>
      <c r="AB76" s="78">
        <f t="shared" si="23"/>
        <v>-4.2289266442948019</v>
      </c>
      <c r="AC76" s="78">
        <f t="shared" si="24"/>
        <v>-2.9671752779631855</v>
      </c>
    </row>
    <row r="77" spans="1:29" ht="12.75" customHeight="1" x14ac:dyDescent="0.15">
      <c r="A77" s="43">
        <v>7</v>
      </c>
      <c r="B77" s="74">
        <v>560312</v>
      </c>
      <c r="C77" s="13" t="s">
        <v>10</v>
      </c>
      <c r="D77" s="72" t="str">
        <f t="shared" si="14"/>
        <v>--</v>
      </c>
      <c r="E77" s="72">
        <f t="shared" si="12"/>
        <v>-3.4318718434050481</v>
      </c>
      <c r="F77" s="72">
        <f t="shared" si="12"/>
        <v>19.052211874998321</v>
      </c>
      <c r="G77" s="72">
        <f t="shared" si="12"/>
        <v>16.250130408630881</v>
      </c>
      <c r="H77" s="72">
        <f t="shared" si="12"/>
        <v>26.062427923618927</v>
      </c>
      <c r="I77" s="72">
        <f t="shared" si="12"/>
        <v>10.043766142925264</v>
      </c>
      <c r="J77" s="72">
        <f t="shared" si="12"/>
        <v>-15.576630119047991</v>
      </c>
      <c r="K77" s="72">
        <f t="shared" si="12"/>
        <v>-45.822979843608934</v>
      </c>
      <c r="L77" s="72">
        <f t="shared" si="12"/>
        <v>32.048044156461884</v>
      </c>
      <c r="M77" s="72">
        <f t="shared" si="12"/>
        <v>-13.459346358856067</v>
      </c>
      <c r="N77" s="72">
        <f t="shared" si="12"/>
        <v>-20.854473867844277</v>
      </c>
      <c r="O77" s="72">
        <f t="shared" si="12"/>
        <v>43.753225041030191</v>
      </c>
      <c r="P77" s="72">
        <f t="shared" si="12"/>
        <v>47.949920634579541</v>
      </c>
      <c r="Q77" s="72">
        <f t="shared" si="12"/>
        <v>-20.659010575152166</v>
      </c>
      <c r="R77" s="72">
        <f t="shared" si="12"/>
        <v>0.21731098216019973</v>
      </c>
      <c r="S77" s="72">
        <f t="shared" si="12"/>
        <v>136.05293325825761</v>
      </c>
      <c r="T77" s="78">
        <f t="shared" si="15"/>
        <v>46.863819596898423</v>
      </c>
      <c r="U77" s="78">
        <f t="shared" si="16"/>
        <v>-18.318222681372404</v>
      </c>
      <c r="V77" s="78">
        <f t="shared" si="17"/>
        <v>-6.5632359702576366</v>
      </c>
      <c r="W77" s="78">
        <f t="shared" si="18"/>
        <v>-44.267653478122917</v>
      </c>
      <c r="X77" s="78">
        <f t="shared" si="19"/>
        <v>-29.569121918161031</v>
      </c>
      <c r="Y77" s="78">
        <f t="shared" si="20"/>
        <v>27.723266327132379</v>
      </c>
      <c r="Z77" s="78">
        <f t="shared" si="21"/>
        <v>-5.1335320800703244E-2</v>
      </c>
      <c r="AA77" s="78">
        <f t="shared" si="22"/>
        <v>33.80148991948667</v>
      </c>
      <c r="AB77" s="78">
        <f t="shared" si="23"/>
        <v>30.603912881430574</v>
      </c>
      <c r="AC77" s="72">
        <f>(POWER(AB15/D15,1/25)-1)*100</f>
        <v>4.4994163195654968</v>
      </c>
    </row>
    <row r="78" spans="1:29" ht="12.75" customHeight="1" x14ac:dyDescent="0.15">
      <c r="A78" s="43">
        <v>8</v>
      </c>
      <c r="B78" s="74">
        <v>551229</v>
      </c>
      <c r="C78" s="13" t="s">
        <v>10</v>
      </c>
      <c r="D78" s="72">
        <f t="shared" si="14"/>
        <v>67.579999999999984</v>
      </c>
      <c r="E78" s="72">
        <f t="shared" si="12"/>
        <v>5.930091334779533</v>
      </c>
      <c r="F78" s="72">
        <f t="shared" si="12"/>
        <v>143.9538736828153</v>
      </c>
      <c r="G78" s="72">
        <f t="shared" si="12"/>
        <v>-42.502757387897915</v>
      </c>
      <c r="H78" s="72">
        <f t="shared" si="12"/>
        <v>153.51774286139519</v>
      </c>
      <c r="I78" s="72">
        <f t="shared" si="12"/>
        <v>41.803485681644332</v>
      </c>
      <c r="J78" s="72">
        <f t="shared" si="12"/>
        <v>-20.287434121466234</v>
      </c>
      <c r="K78" s="72">
        <f t="shared" si="12"/>
        <v>14.547022385488106</v>
      </c>
      <c r="L78" s="72">
        <f t="shared" si="12"/>
        <v>26.107539820766974</v>
      </c>
      <c r="M78" s="72">
        <f t="shared" si="12"/>
        <v>13.875658159811977</v>
      </c>
      <c r="N78" s="72">
        <f t="shared" si="12"/>
        <v>50.60665501301014</v>
      </c>
      <c r="O78" s="72">
        <f t="shared" si="12"/>
        <v>-8.9146756725185128E-2</v>
      </c>
      <c r="P78" s="72">
        <f t="shared" si="12"/>
        <v>8.4130508200217946E-2</v>
      </c>
      <c r="Q78" s="72">
        <f t="shared" si="12"/>
        <v>-34.004979693870624</v>
      </c>
      <c r="R78" s="72">
        <f t="shared" si="12"/>
        <v>20.877310020961559</v>
      </c>
      <c r="S78" s="72">
        <f t="shared" si="12"/>
        <v>70.535570515713857</v>
      </c>
      <c r="T78" s="78">
        <f t="shared" si="15"/>
        <v>116.26984321123436</v>
      </c>
      <c r="U78" s="78">
        <f t="shared" si="16"/>
        <v>37.184957044931025</v>
      </c>
      <c r="V78" s="78">
        <f t="shared" si="17"/>
        <v>-0.48084656566258843</v>
      </c>
      <c r="W78" s="78">
        <f t="shared" si="18"/>
        <v>55.928936143137776</v>
      </c>
      <c r="X78" s="78">
        <f t="shared" si="19"/>
        <v>2.3465528274310827</v>
      </c>
      <c r="Y78" s="78">
        <f t="shared" si="20"/>
        <v>-8.4467257261960071</v>
      </c>
      <c r="Z78" s="78">
        <f t="shared" si="21"/>
        <v>16.491527279529492</v>
      </c>
      <c r="AA78" s="78">
        <f t="shared" si="22"/>
        <v>9.0574502792513982</v>
      </c>
      <c r="AB78" s="78">
        <f t="shared" si="23"/>
        <v>-33.070455241417505</v>
      </c>
      <c r="AC78" s="78">
        <f t="shared" si="24"/>
        <v>18.803052242625149</v>
      </c>
    </row>
    <row r="79" spans="1:29" ht="12.75" customHeight="1" x14ac:dyDescent="0.15">
      <c r="A79" s="43">
        <v>9</v>
      </c>
      <c r="B79" s="74">
        <v>590390</v>
      </c>
      <c r="C79" s="13" t="s">
        <v>10</v>
      </c>
      <c r="D79" s="72">
        <f t="shared" si="14"/>
        <v>-14.008626015713617</v>
      </c>
      <c r="E79" s="72">
        <f t="shared" si="12"/>
        <v>-26.244255500621293</v>
      </c>
      <c r="F79" s="72">
        <f t="shared" si="12"/>
        <v>-19.564762465554935</v>
      </c>
      <c r="G79" s="72">
        <f t="shared" si="12"/>
        <v>4.7924906625329129</v>
      </c>
      <c r="H79" s="72">
        <f t="shared" si="12"/>
        <v>-32.317834916557658</v>
      </c>
      <c r="I79" s="72">
        <f t="shared" si="12"/>
        <v>62.379041656477341</v>
      </c>
      <c r="J79" s="72">
        <f t="shared" si="12"/>
        <v>-9.0153213930485805</v>
      </c>
      <c r="K79" s="72">
        <f t="shared" si="12"/>
        <v>31.978087612372519</v>
      </c>
      <c r="L79" s="72">
        <f t="shared" si="12"/>
        <v>75.746858605238515</v>
      </c>
      <c r="M79" s="72">
        <f t="shared" si="12"/>
        <v>21.460079148012468</v>
      </c>
      <c r="N79" s="72">
        <f t="shared" si="12"/>
        <v>16.199814868504504</v>
      </c>
      <c r="O79" s="72">
        <f t="shared" si="12"/>
        <v>16.463880379075576</v>
      </c>
      <c r="P79" s="72">
        <f t="shared" si="12"/>
        <v>-14.77939059098145</v>
      </c>
      <c r="Q79" s="72">
        <f t="shared" si="12"/>
        <v>-24.223113821186331</v>
      </c>
      <c r="R79" s="72">
        <f t="shared" si="12"/>
        <v>33.898245662872</v>
      </c>
      <c r="S79" s="72">
        <f t="shared" si="12"/>
        <v>21.259912245923232</v>
      </c>
      <c r="T79" s="78">
        <f t="shared" si="15"/>
        <v>23.97357009459769</v>
      </c>
      <c r="U79" s="78">
        <f t="shared" si="16"/>
        <v>8.2825694602656625</v>
      </c>
      <c r="V79" s="78">
        <f t="shared" si="17"/>
        <v>7.7245687979790887</v>
      </c>
      <c r="W79" s="78">
        <f t="shared" si="18"/>
        <v>-6.222766417742875</v>
      </c>
      <c r="X79" s="78">
        <f t="shared" si="19"/>
        <v>-22.921260484878204</v>
      </c>
      <c r="Y79" s="78">
        <f t="shared" si="20"/>
        <v>-10.78482253285928</v>
      </c>
      <c r="Z79" s="78">
        <f t="shared" si="21"/>
        <v>-1.4643406610131393</v>
      </c>
      <c r="AA79" s="78">
        <f t="shared" si="22"/>
        <v>-6.3900615021868106</v>
      </c>
      <c r="AB79" s="78">
        <f t="shared" si="23"/>
        <v>0.21732029085663385</v>
      </c>
      <c r="AC79" s="78">
        <f t="shared" si="24"/>
        <v>2.3775612294004711</v>
      </c>
    </row>
    <row r="80" spans="1:29" ht="12.75" customHeight="1" x14ac:dyDescent="0.15">
      <c r="A80" s="43">
        <v>10</v>
      </c>
      <c r="B80" s="74">
        <v>392112</v>
      </c>
      <c r="C80" s="13" t="s">
        <v>10</v>
      </c>
      <c r="D80" s="72">
        <f t="shared" si="14"/>
        <v>56.382151543103419</v>
      </c>
      <c r="E80" s="72">
        <f t="shared" si="12"/>
        <v>37.724512420660403</v>
      </c>
      <c r="F80" s="72">
        <f t="shared" si="12"/>
        <v>-45.338104914221788</v>
      </c>
      <c r="G80" s="72">
        <f t="shared" si="12"/>
        <v>20.684907824079971</v>
      </c>
      <c r="H80" s="72">
        <f t="shared" si="12"/>
        <v>30.301609699249212</v>
      </c>
      <c r="I80" s="72">
        <f t="shared" si="12"/>
        <v>-0.38027556942230945</v>
      </c>
      <c r="J80" s="72">
        <f t="shared" si="12"/>
        <v>-48.001269474104681</v>
      </c>
      <c r="K80" s="72">
        <f t="shared" si="12"/>
        <v>-12.439625160426715</v>
      </c>
      <c r="L80" s="72">
        <f t="shared" si="12"/>
        <v>37.72420196619484</v>
      </c>
      <c r="M80" s="72">
        <f t="shared" si="12"/>
        <v>-2.4885832513398469</v>
      </c>
      <c r="N80" s="72">
        <f t="shared" si="12"/>
        <v>8.8469352639555723</v>
      </c>
      <c r="O80" s="72">
        <f t="shared" si="12"/>
        <v>1.4674666711393911</v>
      </c>
      <c r="P80" s="72">
        <f t="shared" si="12"/>
        <v>-8.5475495234645535</v>
      </c>
      <c r="Q80" s="72">
        <f t="shared" si="12"/>
        <v>-7.9818240854000919</v>
      </c>
      <c r="R80" s="72">
        <f t="shared" si="12"/>
        <v>12.887211644623051</v>
      </c>
      <c r="S80" s="72">
        <f t="shared" si="12"/>
        <v>36.382528641287138</v>
      </c>
      <c r="T80" s="78">
        <f t="shared" si="15"/>
        <v>85.795936337653302</v>
      </c>
      <c r="U80" s="78">
        <f t="shared" si="16"/>
        <v>2.1001345580494899</v>
      </c>
      <c r="V80" s="78">
        <f t="shared" si="17"/>
        <v>9.3487912707986567</v>
      </c>
      <c r="W80" s="78">
        <f t="shared" si="18"/>
        <v>-21.053076741005867</v>
      </c>
      <c r="X80" s="78">
        <f t="shared" si="19"/>
        <v>-3.5544456729278124</v>
      </c>
      <c r="Y80" s="78">
        <f t="shared" si="20"/>
        <v>35.033487606038506</v>
      </c>
      <c r="Z80" s="78">
        <f t="shared" si="21"/>
        <v>8.9272557400925621</v>
      </c>
      <c r="AA80" s="78">
        <f t="shared" si="22"/>
        <v>-44.761642044363512</v>
      </c>
      <c r="AB80" s="78">
        <f t="shared" si="23"/>
        <v>-12.918566672549687</v>
      </c>
      <c r="AC80" s="78">
        <f t="shared" si="24"/>
        <v>2.2935186910754579</v>
      </c>
    </row>
    <row r="81" spans="1:29" ht="12.75" customHeight="1" x14ac:dyDescent="0.15">
      <c r="A81" s="43">
        <v>11</v>
      </c>
      <c r="B81" s="74">
        <v>701952</v>
      </c>
      <c r="C81" s="13" t="s">
        <v>10</v>
      </c>
      <c r="D81" s="72" t="str">
        <f t="shared" si="14"/>
        <v>--</v>
      </c>
      <c r="E81" s="72">
        <f t="shared" si="12"/>
        <v>-24.930890698205815</v>
      </c>
      <c r="F81" s="72">
        <f t="shared" si="12"/>
        <v>-6.0470683550793041</v>
      </c>
      <c r="G81" s="72">
        <f t="shared" si="12"/>
        <v>-67.813756799353015</v>
      </c>
      <c r="H81" s="72">
        <f t="shared" si="12"/>
        <v>-48.211609778248686</v>
      </c>
      <c r="I81" s="72">
        <f t="shared" si="12"/>
        <v>9411.2380896708946</v>
      </c>
      <c r="J81" s="72">
        <f t="shared" si="12"/>
        <v>103.47015756681799</v>
      </c>
      <c r="K81" s="72">
        <f t="shared" si="12"/>
        <v>2.9154505740963685</v>
      </c>
      <c r="L81" s="72">
        <f t="shared" si="12"/>
        <v>2.3267048852305834</v>
      </c>
      <c r="M81" s="72">
        <f t="shared" si="12"/>
        <v>-11.37720454608035</v>
      </c>
      <c r="N81" s="72">
        <f t="shared" si="12"/>
        <v>-3.4410532034144268</v>
      </c>
      <c r="O81" s="72">
        <f t="shared" si="12"/>
        <v>-56.652573096724929</v>
      </c>
      <c r="P81" s="72">
        <f t="shared" si="12"/>
        <v>47.511965977189249</v>
      </c>
      <c r="Q81" s="72">
        <f t="shared" si="12"/>
        <v>-15.950410927093557</v>
      </c>
      <c r="R81" s="72">
        <f t="shared" si="12"/>
        <v>48.27102378972603</v>
      </c>
      <c r="S81" s="72">
        <f t="shared" si="12"/>
        <v>129.55553480456459</v>
      </c>
      <c r="T81" s="78">
        <f t="shared" si="15"/>
        <v>14.385774186190872</v>
      </c>
      <c r="U81" s="78">
        <f t="shared" si="16"/>
        <v>15.324428786290696</v>
      </c>
      <c r="V81" s="78">
        <f t="shared" si="17"/>
        <v>-5.3702960884509707</v>
      </c>
      <c r="W81" s="78">
        <f t="shared" si="18"/>
        <v>4.303192879355791</v>
      </c>
      <c r="X81" s="78">
        <f t="shared" si="19"/>
        <v>19.727532003199812</v>
      </c>
      <c r="Y81" s="78">
        <f t="shared" si="20"/>
        <v>-18.609153279210474</v>
      </c>
      <c r="Z81" s="78">
        <f t="shared" si="21"/>
        <v>14.418009815181591</v>
      </c>
      <c r="AA81" s="78">
        <f t="shared" si="22"/>
        <v>-39.931060523252626</v>
      </c>
      <c r="AB81" s="78">
        <f t="shared" si="23"/>
        <v>34.047114809549015</v>
      </c>
      <c r="AC81" s="72">
        <f>(POWER(AB19/D19,1/25)-1)*100</f>
        <v>16.325569287401787</v>
      </c>
    </row>
    <row r="82" spans="1:29" ht="12.75" customHeight="1" x14ac:dyDescent="0.15">
      <c r="A82" s="43">
        <v>12</v>
      </c>
      <c r="B82" s="74">
        <v>521142</v>
      </c>
      <c r="C82" s="13" t="s">
        <v>10</v>
      </c>
      <c r="D82" s="72">
        <f t="shared" si="14"/>
        <v>1118.4683747754561</v>
      </c>
      <c r="E82" s="72">
        <f t="shared" si="12"/>
        <v>809.09135348788834</v>
      </c>
      <c r="F82" s="72">
        <f t="shared" si="12"/>
        <v>-92.962404916366182</v>
      </c>
      <c r="G82" s="72">
        <f t="shared" si="12"/>
        <v>-55.927348053567229</v>
      </c>
      <c r="H82" s="72">
        <f t="shared" si="12"/>
        <v>107.81713512055785</v>
      </c>
      <c r="I82" s="72">
        <f t="shared" si="12"/>
        <v>-19.615860804163162</v>
      </c>
      <c r="J82" s="72">
        <f t="shared" si="12"/>
        <v>888.10342356648562</v>
      </c>
      <c r="K82" s="72">
        <f t="shared" si="12"/>
        <v>105.48422391420576</v>
      </c>
      <c r="L82" s="72">
        <f t="shared" si="12"/>
        <v>-73.316409297185999</v>
      </c>
      <c r="M82" s="72">
        <f t="shared" si="12"/>
        <v>77.872073896373593</v>
      </c>
      <c r="N82" s="72">
        <f t="shared" si="12"/>
        <v>5.1556147531455849</v>
      </c>
      <c r="O82" s="72">
        <f t="shared" si="12"/>
        <v>-6.3570436510516828</v>
      </c>
      <c r="P82" s="72">
        <f t="shared" si="12"/>
        <v>-40.66298304178536</v>
      </c>
      <c r="Q82" s="72">
        <f t="shared" si="12"/>
        <v>62.595511186342691</v>
      </c>
      <c r="R82" s="72">
        <f t="shared" si="12"/>
        <v>8.2274569313815107</v>
      </c>
      <c r="S82" s="72">
        <f t="shared" si="12"/>
        <v>77.894257170805901</v>
      </c>
      <c r="T82" s="78">
        <f t="shared" si="15"/>
        <v>10.73231326157152</v>
      </c>
      <c r="U82" s="78">
        <f t="shared" si="16"/>
        <v>-46.551785106785026</v>
      </c>
      <c r="V82" s="78">
        <f t="shared" si="17"/>
        <v>-1.3588293114270016</v>
      </c>
      <c r="W82" s="78">
        <f t="shared" si="18"/>
        <v>34.906170511463927</v>
      </c>
      <c r="X82" s="78">
        <f t="shared" si="19"/>
        <v>-19.729854994596295</v>
      </c>
      <c r="Y82" s="78">
        <f t="shared" si="20"/>
        <v>122.08977198899302</v>
      </c>
      <c r="Z82" s="78">
        <f t="shared" si="21"/>
        <v>17.379389161564802</v>
      </c>
      <c r="AA82" s="78">
        <f t="shared" si="22"/>
        <v>-6.8376545767569468</v>
      </c>
      <c r="AB82" s="78">
        <f t="shared" si="23"/>
        <v>-83.479500021547025</v>
      </c>
      <c r="AC82" s="78">
        <f t="shared" si="24"/>
        <v>13.292967670580058</v>
      </c>
    </row>
    <row r="83" spans="1:29" ht="12.75" customHeight="1" x14ac:dyDescent="0.15">
      <c r="A83" s="43">
        <v>13</v>
      </c>
      <c r="B83" s="74">
        <v>560819</v>
      </c>
      <c r="C83" s="13" t="s">
        <v>10</v>
      </c>
      <c r="D83" s="72">
        <f t="shared" si="14"/>
        <v>69.567490256496967</v>
      </c>
      <c r="E83" s="72">
        <f t="shared" ref="E83:S93" si="25">IF(D21=0,"--",((E21/D21)*100-100))</f>
        <v>1.435123855105914</v>
      </c>
      <c r="F83" s="72">
        <f t="shared" si="25"/>
        <v>44.646756547740239</v>
      </c>
      <c r="G83" s="72">
        <f t="shared" si="25"/>
        <v>241.17786361998861</v>
      </c>
      <c r="H83" s="72">
        <f t="shared" si="25"/>
        <v>54.065718617049868</v>
      </c>
      <c r="I83" s="72">
        <f t="shared" si="25"/>
        <v>20.582429553669229</v>
      </c>
      <c r="J83" s="72">
        <f t="shared" si="25"/>
        <v>35.999082068442249</v>
      </c>
      <c r="K83" s="72">
        <f t="shared" si="25"/>
        <v>-57.821293599257793</v>
      </c>
      <c r="L83" s="72">
        <f t="shared" si="25"/>
        <v>-43.649638447362079</v>
      </c>
      <c r="M83" s="72">
        <f t="shared" si="25"/>
        <v>182.39647461385874</v>
      </c>
      <c r="N83" s="72">
        <f t="shared" si="25"/>
        <v>0.22699702910642827</v>
      </c>
      <c r="O83" s="72">
        <f t="shared" si="25"/>
        <v>-9.6303852326296209</v>
      </c>
      <c r="P83" s="72">
        <f t="shared" si="25"/>
        <v>-3.7706106176257776</v>
      </c>
      <c r="Q83" s="72">
        <f t="shared" si="25"/>
        <v>-41.616010364187005</v>
      </c>
      <c r="R83" s="72">
        <f t="shared" si="25"/>
        <v>32.781358294334694</v>
      </c>
      <c r="S83" s="72">
        <f t="shared" si="25"/>
        <v>23.126479725138083</v>
      </c>
      <c r="T83" s="78">
        <f t="shared" si="15"/>
        <v>4.3830004714607895</v>
      </c>
      <c r="U83" s="78">
        <f t="shared" si="16"/>
        <v>6.492096736906376</v>
      </c>
      <c r="V83" s="78">
        <f t="shared" si="17"/>
        <v>28.784987438122158</v>
      </c>
      <c r="W83" s="78">
        <f t="shared" si="18"/>
        <v>3.0447885201657243</v>
      </c>
      <c r="X83" s="78">
        <f t="shared" si="19"/>
        <v>-10.408162507924061</v>
      </c>
      <c r="Y83" s="78">
        <f t="shared" si="20"/>
        <v>-13.396422537242515</v>
      </c>
      <c r="Z83" s="78">
        <f t="shared" si="21"/>
        <v>-4.5205619806041426</v>
      </c>
      <c r="AA83" s="78">
        <f t="shared" si="22"/>
        <v>-3.0819219587788211</v>
      </c>
      <c r="AB83" s="78">
        <f t="shared" si="23"/>
        <v>-15.755644701229457</v>
      </c>
      <c r="AC83" s="78">
        <f t="shared" si="24"/>
        <v>9.5390297529162282</v>
      </c>
    </row>
    <row r="84" spans="1:29" ht="12.75" customHeight="1" x14ac:dyDescent="0.15">
      <c r="A84" s="43">
        <v>14</v>
      </c>
      <c r="B84" s="74">
        <v>701959</v>
      </c>
      <c r="C84" s="13" t="s">
        <v>10</v>
      </c>
      <c r="D84" s="72" t="str">
        <f t="shared" si="14"/>
        <v>--</v>
      </c>
      <c r="E84" s="72">
        <f t="shared" si="25"/>
        <v>262.64064113107844</v>
      </c>
      <c r="F84" s="72">
        <f t="shared" si="25"/>
        <v>99.191538537628077</v>
      </c>
      <c r="G84" s="72">
        <f t="shared" si="25"/>
        <v>-73.670441153493513</v>
      </c>
      <c r="H84" s="72">
        <f t="shared" si="25"/>
        <v>68.612369758722991</v>
      </c>
      <c r="I84" s="72">
        <f t="shared" si="25"/>
        <v>1031.1779406228004</v>
      </c>
      <c r="J84" s="72">
        <f t="shared" si="25"/>
        <v>-73.816343024704324</v>
      </c>
      <c r="K84" s="72">
        <f t="shared" si="25"/>
        <v>97.288016315010879</v>
      </c>
      <c r="L84" s="72">
        <f t="shared" si="25"/>
        <v>149.60052478978062</v>
      </c>
      <c r="M84" s="72">
        <f t="shared" si="25"/>
        <v>77.007386312939673</v>
      </c>
      <c r="N84" s="72">
        <f t="shared" si="25"/>
        <v>81.474675464663591</v>
      </c>
      <c r="O84" s="72">
        <f t="shared" si="25"/>
        <v>7.7437181151063896</v>
      </c>
      <c r="P84" s="72">
        <f t="shared" si="25"/>
        <v>21.398335039787497</v>
      </c>
      <c r="Q84" s="72">
        <f t="shared" si="25"/>
        <v>105.13305685121765</v>
      </c>
      <c r="R84" s="72">
        <f t="shared" si="25"/>
        <v>-50.521876504784849</v>
      </c>
      <c r="S84" s="72">
        <f t="shared" si="25"/>
        <v>-84.077024201327248</v>
      </c>
      <c r="T84" s="78">
        <f t="shared" si="15"/>
        <v>595.43839988628235</v>
      </c>
      <c r="U84" s="78">
        <f t="shared" si="16"/>
        <v>-9.4426807743374042</v>
      </c>
      <c r="V84" s="78">
        <f t="shared" si="17"/>
        <v>-6.4136369961168214</v>
      </c>
      <c r="W84" s="78">
        <f t="shared" si="18"/>
        <v>17.324981986202957</v>
      </c>
      <c r="X84" s="78">
        <f t="shared" si="19"/>
        <v>24.428737714501494</v>
      </c>
      <c r="Y84" s="78">
        <f t="shared" si="20"/>
        <v>-40.922150258748026</v>
      </c>
      <c r="Z84" s="78">
        <f t="shared" si="21"/>
        <v>22.309184415827673</v>
      </c>
      <c r="AA84" s="78">
        <f t="shared" si="22"/>
        <v>-39.505274447068373</v>
      </c>
      <c r="AB84" s="78">
        <f t="shared" si="23"/>
        <v>16.155692448188503</v>
      </c>
      <c r="AC84" s="72">
        <f>(POWER(AB22/D22,1/25)-1)*100</f>
        <v>21.811651289501533</v>
      </c>
    </row>
    <row r="85" spans="1:29" ht="12.75" customHeight="1" x14ac:dyDescent="0.15">
      <c r="A85" s="43">
        <v>15</v>
      </c>
      <c r="B85" s="74">
        <v>560229</v>
      </c>
      <c r="C85" s="13" t="s">
        <v>10</v>
      </c>
      <c r="D85" s="72">
        <f t="shared" si="14"/>
        <v>180.89428571428573</v>
      </c>
      <c r="E85" s="72">
        <f t="shared" si="25"/>
        <v>27.149875543272145</v>
      </c>
      <c r="F85" s="72">
        <f t="shared" si="25"/>
        <v>-38.34411005743776</v>
      </c>
      <c r="G85" s="72">
        <f t="shared" si="25"/>
        <v>-14.008266760579048</v>
      </c>
      <c r="H85" s="72">
        <f t="shared" si="25"/>
        <v>68.926399013652798</v>
      </c>
      <c r="I85" s="72">
        <f t="shared" si="25"/>
        <v>-1.6432161509339664</v>
      </c>
      <c r="J85" s="72">
        <f t="shared" si="25"/>
        <v>-57.95837987413551</v>
      </c>
      <c r="K85" s="72">
        <f t="shared" si="25"/>
        <v>49.557038778778605</v>
      </c>
      <c r="L85" s="72">
        <f t="shared" si="25"/>
        <v>80.149091749403709</v>
      </c>
      <c r="M85" s="72">
        <f t="shared" si="25"/>
        <v>-15.983736578382263</v>
      </c>
      <c r="N85" s="72">
        <f t="shared" si="25"/>
        <v>-3.5201965192000131</v>
      </c>
      <c r="O85" s="72">
        <f t="shared" si="25"/>
        <v>-12.914556675860211</v>
      </c>
      <c r="P85" s="72">
        <f t="shared" si="25"/>
        <v>-45.151717715164629</v>
      </c>
      <c r="Q85" s="72">
        <f t="shared" si="25"/>
        <v>-76.789438342508419</v>
      </c>
      <c r="R85" s="72">
        <f t="shared" si="25"/>
        <v>58.162979200652529</v>
      </c>
      <c r="S85" s="72">
        <f t="shared" si="25"/>
        <v>95.682548891628585</v>
      </c>
      <c r="T85" s="78">
        <f t="shared" si="15"/>
        <v>426.24194956432927</v>
      </c>
      <c r="U85" s="78">
        <f t="shared" si="16"/>
        <v>-55.260977176674771</v>
      </c>
      <c r="V85" s="78">
        <f t="shared" si="17"/>
        <v>-56.965129315546733</v>
      </c>
      <c r="W85" s="78">
        <f t="shared" si="18"/>
        <v>15.790008453635068</v>
      </c>
      <c r="X85" s="78">
        <f t="shared" si="19"/>
        <v>-16.493564385975375</v>
      </c>
      <c r="Y85" s="78">
        <f t="shared" si="20"/>
        <v>168.80109621746129</v>
      </c>
      <c r="Z85" s="78">
        <f t="shared" si="21"/>
        <v>745.76998977329231</v>
      </c>
      <c r="AA85" s="78">
        <f t="shared" si="22"/>
        <v>150.32406952038153</v>
      </c>
      <c r="AB85" s="78">
        <f t="shared" si="23"/>
        <v>-2.3341279080674582</v>
      </c>
      <c r="AC85" s="72">
        <f>(POWER(AB23/C23,1/26)-1)*100</f>
        <v>16.579465310485929</v>
      </c>
    </row>
    <row r="86" spans="1:29" ht="12.75" customHeight="1" x14ac:dyDescent="0.15">
      <c r="A86" s="43">
        <v>16</v>
      </c>
      <c r="B86" s="74">
        <v>520932</v>
      </c>
      <c r="C86" s="13" t="s">
        <v>10</v>
      </c>
      <c r="D86" s="72">
        <f t="shared" si="14"/>
        <v>75.523472028668124</v>
      </c>
      <c r="E86" s="72">
        <f t="shared" si="25"/>
        <v>17.185123785465152</v>
      </c>
      <c r="F86" s="72">
        <f t="shared" si="25"/>
        <v>-32.268136889283625</v>
      </c>
      <c r="G86" s="72">
        <f t="shared" si="25"/>
        <v>45.920540029649146</v>
      </c>
      <c r="H86" s="72">
        <f t="shared" si="25"/>
        <v>-35.993581805538057</v>
      </c>
      <c r="I86" s="72">
        <f t="shared" si="25"/>
        <v>-48.541278281497512</v>
      </c>
      <c r="J86" s="72">
        <f t="shared" si="25"/>
        <v>-59.479136205937152</v>
      </c>
      <c r="K86" s="72">
        <f t="shared" si="25"/>
        <v>-32.845928269090138</v>
      </c>
      <c r="L86" s="72">
        <f t="shared" si="25"/>
        <v>-11.853041235451883</v>
      </c>
      <c r="M86" s="72">
        <f t="shared" si="25"/>
        <v>154.25564355281963</v>
      </c>
      <c r="N86" s="72">
        <f t="shared" si="25"/>
        <v>-49.215564055504224</v>
      </c>
      <c r="O86" s="72">
        <f t="shared" si="25"/>
        <v>-15.265086259655931</v>
      </c>
      <c r="P86" s="72">
        <f t="shared" si="25"/>
        <v>139.43119666229532</v>
      </c>
      <c r="Q86" s="72">
        <f t="shared" si="25"/>
        <v>-46.220534831070424</v>
      </c>
      <c r="R86" s="72">
        <f t="shared" si="25"/>
        <v>8.4070150184816441</v>
      </c>
      <c r="S86" s="72">
        <f t="shared" si="25"/>
        <v>256.58010448172462</v>
      </c>
      <c r="T86" s="78">
        <f t="shared" si="15"/>
        <v>-0.11422926543080791</v>
      </c>
      <c r="U86" s="78">
        <f t="shared" si="16"/>
        <v>66.728766852332967</v>
      </c>
      <c r="V86" s="78">
        <f t="shared" si="17"/>
        <v>19.197735130145759</v>
      </c>
      <c r="W86" s="78">
        <f t="shared" si="18"/>
        <v>9.1950815075293946</v>
      </c>
      <c r="X86" s="78">
        <f t="shared" si="19"/>
        <v>10.500210775281843</v>
      </c>
      <c r="Y86" s="78">
        <f t="shared" si="20"/>
        <v>-11.835486384325435</v>
      </c>
      <c r="Z86" s="78">
        <f t="shared" si="21"/>
        <v>-10.126793211072325</v>
      </c>
      <c r="AA86" s="78">
        <f t="shared" si="22"/>
        <v>-22.622671459344829</v>
      </c>
      <c r="AB86" s="78">
        <f t="shared" si="23"/>
        <v>-69.722938147825275</v>
      </c>
      <c r="AC86" s="78">
        <f>(POWER(AB24/C24,1/26)-1)*100</f>
        <v>-3.567293707453123</v>
      </c>
    </row>
    <row r="87" spans="1:29" ht="12.75" customHeight="1" x14ac:dyDescent="0.15">
      <c r="A87" s="43">
        <v>17</v>
      </c>
      <c r="B87" s="74">
        <v>560314</v>
      </c>
      <c r="C87" s="13" t="s">
        <v>10</v>
      </c>
      <c r="D87" s="72" t="str">
        <f t="shared" si="14"/>
        <v>--</v>
      </c>
      <c r="E87" s="72">
        <f t="shared" si="25"/>
        <v>120.90153094152373</v>
      </c>
      <c r="F87" s="72">
        <f t="shared" si="25"/>
        <v>97.476063554099113</v>
      </c>
      <c r="G87" s="72">
        <f t="shared" si="25"/>
        <v>27.533526322992614</v>
      </c>
      <c r="H87" s="72">
        <f t="shared" si="25"/>
        <v>-86.317806754349832</v>
      </c>
      <c r="I87" s="72">
        <f t="shared" si="25"/>
        <v>242.68354189087762</v>
      </c>
      <c r="J87" s="72">
        <f t="shared" si="25"/>
        <v>51.328617882787029</v>
      </c>
      <c r="K87" s="72">
        <f t="shared" si="25"/>
        <v>-11.755043308769714</v>
      </c>
      <c r="L87" s="72">
        <f t="shared" si="25"/>
        <v>1.2999790640888307</v>
      </c>
      <c r="M87" s="72">
        <f t="shared" si="25"/>
        <v>4.7803222162136052</v>
      </c>
      <c r="N87" s="72">
        <f t="shared" si="25"/>
        <v>4.4511427759094602</v>
      </c>
      <c r="O87" s="72">
        <f t="shared" si="25"/>
        <v>16.756806683420095</v>
      </c>
      <c r="P87" s="72">
        <f t="shared" si="25"/>
        <v>15.470399416475715</v>
      </c>
      <c r="Q87" s="72">
        <f t="shared" si="25"/>
        <v>18.928054185283031</v>
      </c>
      <c r="R87" s="72">
        <f t="shared" si="25"/>
        <v>-18.181867000390426</v>
      </c>
      <c r="S87" s="72">
        <f t="shared" si="25"/>
        <v>1.7986223743271239</v>
      </c>
      <c r="T87" s="78">
        <f t="shared" si="15"/>
        <v>87.398434741069934</v>
      </c>
      <c r="U87" s="78">
        <f t="shared" si="16"/>
        <v>-3.5846859086510818</v>
      </c>
      <c r="V87" s="78">
        <f t="shared" si="17"/>
        <v>6.149013084210992</v>
      </c>
      <c r="W87" s="78">
        <f t="shared" si="18"/>
        <v>6.3107120269387735</v>
      </c>
      <c r="X87" s="78">
        <f t="shared" si="19"/>
        <v>-10.637487764667654</v>
      </c>
      <c r="Y87" s="78">
        <f t="shared" si="20"/>
        <v>-23.308035881591579</v>
      </c>
      <c r="Z87" s="78">
        <f t="shared" si="21"/>
        <v>40.845724414907494</v>
      </c>
      <c r="AA87" s="78">
        <f t="shared" si="22"/>
        <v>-8.6988011943385146</v>
      </c>
      <c r="AB87" s="78">
        <f t="shared" si="23"/>
        <v>2.2444589415314198</v>
      </c>
      <c r="AC87" s="72">
        <f>(POWER(AB25/D25,1/25)-1)*100</f>
        <v>9.4117442907792217</v>
      </c>
    </row>
    <row r="88" spans="1:29" ht="12.75" customHeight="1" x14ac:dyDescent="0.15">
      <c r="A88" s="43">
        <v>18</v>
      </c>
      <c r="B88" s="74">
        <v>560313</v>
      </c>
      <c r="C88" s="13" t="s">
        <v>10</v>
      </c>
      <c r="D88" s="72" t="str">
        <f t="shared" si="14"/>
        <v>--</v>
      </c>
      <c r="E88" s="72">
        <f t="shared" si="25"/>
        <v>7.9720051318151519</v>
      </c>
      <c r="F88" s="72">
        <f t="shared" si="25"/>
        <v>-6.1293629477530942</v>
      </c>
      <c r="G88" s="72">
        <f t="shared" si="25"/>
        <v>189.99229362665835</v>
      </c>
      <c r="H88" s="72">
        <f t="shared" si="25"/>
        <v>-66.368179293906479</v>
      </c>
      <c r="I88" s="72">
        <f t="shared" si="25"/>
        <v>44.584652520887602</v>
      </c>
      <c r="J88" s="72">
        <f t="shared" si="25"/>
        <v>144.46011234723076</v>
      </c>
      <c r="K88" s="72">
        <f t="shared" si="25"/>
        <v>48.294171004867081</v>
      </c>
      <c r="L88" s="72">
        <f t="shared" si="25"/>
        <v>106.42047736986601</v>
      </c>
      <c r="M88" s="72">
        <f t="shared" si="25"/>
        <v>-4.08797120781324</v>
      </c>
      <c r="N88" s="72">
        <f t="shared" si="25"/>
        <v>6.6572209545256271</v>
      </c>
      <c r="O88" s="72">
        <f t="shared" si="25"/>
        <v>-11.550563805232542</v>
      </c>
      <c r="P88" s="72">
        <f t="shared" si="25"/>
        <v>-3.8109948971753624</v>
      </c>
      <c r="Q88" s="72">
        <f t="shared" si="25"/>
        <v>-30.149844335898806</v>
      </c>
      <c r="R88" s="72">
        <f t="shared" si="25"/>
        <v>5.0112177194045415</v>
      </c>
      <c r="S88" s="72">
        <f t="shared" si="25"/>
        <v>20.429110466934958</v>
      </c>
      <c r="T88" s="78">
        <f t="shared" si="15"/>
        <v>-5.1742138120001897</v>
      </c>
      <c r="U88" s="78">
        <f t="shared" si="16"/>
        <v>-1.1273704928187982</v>
      </c>
      <c r="V88" s="78">
        <f t="shared" si="17"/>
        <v>-39.081217725051211</v>
      </c>
      <c r="W88" s="78">
        <f t="shared" si="18"/>
        <v>-4.4624757671720232</v>
      </c>
      <c r="X88" s="78">
        <f t="shared" si="19"/>
        <v>85.0254361854509</v>
      </c>
      <c r="Y88" s="78">
        <f t="shared" si="20"/>
        <v>74.6866286944894</v>
      </c>
      <c r="Z88" s="78">
        <f t="shared" si="21"/>
        <v>-5.4413937025798589</v>
      </c>
      <c r="AA88" s="78">
        <f t="shared" si="22"/>
        <v>-63.980587741925063</v>
      </c>
      <c r="AB88" s="78">
        <f t="shared" si="23"/>
        <v>64.425438416687854</v>
      </c>
      <c r="AC88" s="78">
        <f>(POWER(AB26/D26,1/25)-1)*100</f>
        <v>8.738953729502752</v>
      </c>
    </row>
    <row r="89" spans="1:29" ht="12.75" customHeight="1" x14ac:dyDescent="0.15">
      <c r="A89" s="43">
        <v>19</v>
      </c>
      <c r="B89" s="74">
        <v>560121</v>
      </c>
      <c r="C89" s="13" t="s">
        <v>10</v>
      </c>
      <c r="D89" s="72">
        <f t="shared" si="14"/>
        <v>39.204028436018945</v>
      </c>
      <c r="E89" s="72">
        <f t="shared" si="25"/>
        <v>10.674263457947262</v>
      </c>
      <c r="F89" s="72">
        <f t="shared" si="25"/>
        <v>18.692109157020113</v>
      </c>
      <c r="G89" s="72">
        <f t="shared" si="25"/>
        <v>248.13444053950383</v>
      </c>
      <c r="H89" s="72">
        <f t="shared" si="25"/>
        <v>-34.097413097404171</v>
      </c>
      <c r="I89" s="72">
        <f t="shared" si="25"/>
        <v>70.520897582753264</v>
      </c>
      <c r="J89" s="72">
        <f t="shared" si="25"/>
        <v>91.73799601653144</v>
      </c>
      <c r="K89" s="72">
        <f t="shared" si="25"/>
        <v>-82.786187709962775</v>
      </c>
      <c r="L89" s="72">
        <f t="shared" si="25"/>
        <v>54.756700447398998</v>
      </c>
      <c r="M89" s="72">
        <f t="shared" si="25"/>
        <v>9.7489293375770671</v>
      </c>
      <c r="N89" s="72">
        <f t="shared" si="25"/>
        <v>63.736905921170774</v>
      </c>
      <c r="O89" s="72">
        <f t="shared" si="25"/>
        <v>-22.640526215693725</v>
      </c>
      <c r="P89" s="72">
        <f t="shared" si="25"/>
        <v>74.749714856168566</v>
      </c>
      <c r="Q89" s="72">
        <f t="shared" si="25"/>
        <v>30.908286663938441</v>
      </c>
      <c r="R89" s="72">
        <f t="shared" si="25"/>
        <v>-2.7288475518799942</v>
      </c>
      <c r="S89" s="72">
        <f t="shared" si="25"/>
        <v>9.6830722387163632</v>
      </c>
      <c r="T89" s="78">
        <f t="shared" si="15"/>
        <v>73.906431905760286</v>
      </c>
      <c r="U89" s="78">
        <f t="shared" si="16"/>
        <v>45.626997270369685</v>
      </c>
      <c r="V89" s="78">
        <f t="shared" si="17"/>
        <v>12.036271075945976</v>
      </c>
      <c r="W89" s="78">
        <f t="shared" si="18"/>
        <v>-8.6336641240040279</v>
      </c>
      <c r="X89" s="78">
        <f t="shared" si="19"/>
        <v>8.2716010698006102</v>
      </c>
      <c r="Y89" s="78">
        <f t="shared" si="20"/>
        <v>23.677988175149437</v>
      </c>
      <c r="Z89" s="78">
        <f t="shared" si="21"/>
        <v>-4.5857775178502749</v>
      </c>
      <c r="AA89" s="78">
        <f t="shared" si="22"/>
        <v>-36.505439152840736</v>
      </c>
      <c r="AB89" s="78">
        <f t="shared" si="23"/>
        <v>57.505020105414275</v>
      </c>
      <c r="AC89" s="72">
        <f>(POWER(AB27/C27,1/26)-1)*100</f>
        <v>15.360681390296849</v>
      </c>
    </row>
    <row r="90" spans="1:29" ht="12.75" customHeight="1" x14ac:dyDescent="0.15">
      <c r="A90" s="43">
        <v>20</v>
      </c>
      <c r="B90" s="74">
        <v>581092</v>
      </c>
      <c r="C90" s="13" t="s">
        <v>10</v>
      </c>
      <c r="D90" s="72">
        <f t="shared" si="14"/>
        <v>23.248834422084101</v>
      </c>
      <c r="E90" s="72">
        <f t="shared" si="25"/>
        <v>-6.6901580593153227</v>
      </c>
      <c r="F90" s="72">
        <f t="shared" si="25"/>
        <v>-19.070066663078322</v>
      </c>
      <c r="G90" s="72">
        <f t="shared" si="25"/>
        <v>12.713609562491527</v>
      </c>
      <c r="H90" s="72">
        <f t="shared" si="25"/>
        <v>35.820102897346203</v>
      </c>
      <c r="I90" s="72">
        <f t="shared" si="25"/>
        <v>-41.226751349787435</v>
      </c>
      <c r="J90" s="72">
        <f t="shared" si="25"/>
        <v>197.83228477075068</v>
      </c>
      <c r="K90" s="72">
        <f t="shared" si="25"/>
        <v>23.52185268145044</v>
      </c>
      <c r="L90" s="72">
        <f t="shared" si="25"/>
        <v>2.4046074959662036</v>
      </c>
      <c r="M90" s="72">
        <f t="shared" si="25"/>
        <v>10.655907258603165</v>
      </c>
      <c r="N90" s="72">
        <f t="shared" si="25"/>
        <v>17.848680287073776</v>
      </c>
      <c r="O90" s="72">
        <f t="shared" si="25"/>
        <v>11.998857141942494</v>
      </c>
      <c r="P90" s="72">
        <f t="shared" si="25"/>
        <v>-10.916186552673139</v>
      </c>
      <c r="Q90" s="72">
        <f t="shared" si="25"/>
        <v>-34.277591787597714</v>
      </c>
      <c r="R90" s="72">
        <f t="shared" si="25"/>
        <v>19.129697175332922</v>
      </c>
      <c r="S90" s="72">
        <f t="shared" si="25"/>
        <v>17.272508305996709</v>
      </c>
      <c r="T90" s="78">
        <f t="shared" si="15"/>
        <v>5.5634142420832688</v>
      </c>
      <c r="U90" s="78">
        <f t="shared" si="16"/>
        <v>-1.8307084789593375</v>
      </c>
      <c r="V90" s="78">
        <f t="shared" si="17"/>
        <v>6.5869707191324807</v>
      </c>
      <c r="W90" s="78">
        <f t="shared" si="18"/>
        <v>8.5504982989831717</v>
      </c>
      <c r="X90" s="78">
        <f t="shared" si="19"/>
        <v>-10.635360786598994</v>
      </c>
      <c r="Y90" s="78">
        <f t="shared" si="20"/>
        <v>-14.293388832024434</v>
      </c>
      <c r="Z90" s="78">
        <f t="shared" si="21"/>
        <v>8.4002912876731841</v>
      </c>
      <c r="AA90" s="78">
        <f t="shared" si="22"/>
        <v>-7.2208294547975811</v>
      </c>
      <c r="AB90" s="78">
        <f t="shared" si="23"/>
        <v>-15.958743368317954</v>
      </c>
      <c r="AC90" s="78">
        <f>(POWER(AB28/C28,1/26)-1)*100</f>
        <v>4.215078875610101</v>
      </c>
    </row>
    <row r="91" spans="1:29" ht="12.75" customHeight="1" x14ac:dyDescent="0.15">
      <c r="A91" s="43">
        <v>21</v>
      </c>
      <c r="B91" s="74">
        <v>580890</v>
      </c>
      <c r="C91" s="13" t="s">
        <v>10</v>
      </c>
      <c r="D91" s="72">
        <f t="shared" si="14"/>
        <v>26.231476510067125</v>
      </c>
      <c r="E91" s="72">
        <f t="shared" si="25"/>
        <v>80.178738431421124</v>
      </c>
      <c r="F91" s="72">
        <f t="shared" si="25"/>
        <v>-12.199097639640115</v>
      </c>
      <c r="G91" s="72">
        <f t="shared" si="25"/>
        <v>-16.977586107231261</v>
      </c>
      <c r="H91" s="72">
        <f t="shared" si="25"/>
        <v>1.4035474061575997</v>
      </c>
      <c r="I91" s="72">
        <f t="shared" si="25"/>
        <v>-10.967854485298119</v>
      </c>
      <c r="J91" s="72">
        <f t="shared" si="25"/>
        <v>27.038602554611828</v>
      </c>
      <c r="K91" s="72">
        <f t="shared" si="25"/>
        <v>25.619999809407275</v>
      </c>
      <c r="L91" s="72">
        <f t="shared" si="25"/>
        <v>-27.074217158591239</v>
      </c>
      <c r="M91" s="72">
        <f t="shared" si="25"/>
        <v>13.12695094427437</v>
      </c>
      <c r="N91" s="72">
        <f t="shared" si="25"/>
        <v>60.678558693682049</v>
      </c>
      <c r="O91" s="72">
        <f t="shared" si="25"/>
        <v>-32.997847148611186</v>
      </c>
      <c r="P91" s="72">
        <f t="shared" si="25"/>
        <v>-5.7421529245702487</v>
      </c>
      <c r="Q91" s="72">
        <f t="shared" si="25"/>
        <v>-46.560307799911271</v>
      </c>
      <c r="R91" s="72">
        <f t="shared" si="25"/>
        <v>-31.840282662432912</v>
      </c>
      <c r="S91" s="72">
        <f t="shared" si="25"/>
        <v>2.0142836213799029</v>
      </c>
      <c r="T91" s="78">
        <f t="shared" si="15"/>
        <v>75.30754362513099</v>
      </c>
      <c r="U91" s="78">
        <f t="shared" si="16"/>
        <v>42.597098820929091</v>
      </c>
      <c r="V91" s="78">
        <f t="shared" si="17"/>
        <v>5.4684781717205766</v>
      </c>
      <c r="W91" s="78">
        <f t="shared" si="18"/>
        <v>133.81965277285329</v>
      </c>
      <c r="X91" s="78">
        <f t="shared" si="19"/>
        <v>-37.511136780098099</v>
      </c>
      <c r="Y91" s="78">
        <f t="shared" si="20"/>
        <v>5.4116116713183828</v>
      </c>
      <c r="Z91" s="78">
        <f t="shared" si="21"/>
        <v>-10.572504091507412</v>
      </c>
      <c r="AA91" s="78">
        <f t="shared" si="22"/>
        <v>126.44501313122598</v>
      </c>
      <c r="AB91" s="78">
        <f t="shared" si="23"/>
        <v>-58.865130599805937</v>
      </c>
      <c r="AC91" s="78">
        <f>(POWER(AB29/C29,1/26)-1)*100</f>
        <v>3.6084458032024758</v>
      </c>
    </row>
    <row r="92" spans="1:29" ht="12.75" customHeight="1" x14ac:dyDescent="0.15">
      <c r="A92" s="43">
        <v>22</v>
      </c>
      <c r="B92" s="74">
        <v>580810</v>
      </c>
      <c r="C92" s="13" t="s">
        <v>10</v>
      </c>
      <c r="D92" s="72">
        <f t="shared" si="14"/>
        <v>60.08082861554297</v>
      </c>
      <c r="E92" s="72">
        <f t="shared" si="25"/>
        <v>-1.6182959554175227</v>
      </c>
      <c r="F92" s="72">
        <f t="shared" si="25"/>
        <v>-10.937994020004027</v>
      </c>
      <c r="G92" s="72">
        <f t="shared" si="25"/>
        <v>18.029291142463904</v>
      </c>
      <c r="H92" s="72">
        <f t="shared" si="25"/>
        <v>39.636921409655542</v>
      </c>
      <c r="I92" s="72">
        <f t="shared" si="25"/>
        <v>-11.857952099013232</v>
      </c>
      <c r="J92" s="72">
        <f t="shared" si="25"/>
        <v>49.708535648798488</v>
      </c>
      <c r="K92" s="72">
        <f t="shared" si="25"/>
        <v>-18.714052003766142</v>
      </c>
      <c r="L92" s="72">
        <f t="shared" si="25"/>
        <v>16.959957325451541</v>
      </c>
      <c r="M92" s="72">
        <f t="shared" si="25"/>
        <v>-34.856193479039007</v>
      </c>
      <c r="N92" s="72">
        <f t="shared" si="25"/>
        <v>-56.897155740170078</v>
      </c>
      <c r="O92" s="72">
        <f t="shared" si="25"/>
        <v>11.204354857976043</v>
      </c>
      <c r="P92" s="72">
        <f t="shared" si="25"/>
        <v>18.714762957001724</v>
      </c>
      <c r="Q92" s="72">
        <f t="shared" si="25"/>
        <v>-1.5568983251392297</v>
      </c>
      <c r="R92" s="72">
        <f t="shared" si="25"/>
        <v>42.384694691384425</v>
      </c>
      <c r="S92" s="72">
        <f t="shared" si="25"/>
        <v>10.928408362786342</v>
      </c>
      <c r="T92" s="78">
        <f t="shared" si="15"/>
        <v>1.4855164722628444</v>
      </c>
      <c r="U92" s="78">
        <f t="shared" si="16"/>
        <v>12.926210380670497</v>
      </c>
      <c r="V92" s="78">
        <f t="shared" si="17"/>
        <v>6.7212058808318318</v>
      </c>
      <c r="W92" s="78">
        <f t="shared" si="18"/>
        <v>14.443470747901316</v>
      </c>
      <c r="X92" s="78">
        <f t="shared" si="19"/>
        <v>-26.441859971453994</v>
      </c>
      <c r="Y92" s="78">
        <f t="shared" si="20"/>
        <v>23.810425936519962</v>
      </c>
      <c r="Z92" s="78">
        <f t="shared" si="21"/>
        <v>0.21368752275729719</v>
      </c>
      <c r="AA92" s="78">
        <f t="shared" si="22"/>
        <v>1.5570361516841018</v>
      </c>
      <c r="AB92" s="78">
        <f t="shared" si="23"/>
        <v>-6.4409201999427665</v>
      </c>
      <c r="AC92" s="78">
        <f>(POWER(AB30/C30,1/26)-1)*100</f>
        <v>2.7585491988659339</v>
      </c>
    </row>
    <row r="93" spans="1:29" ht="12.75" customHeight="1" x14ac:dyDescent="0.15">
      <c r="A93" s="43">
        <v>23</v>
      </c>
      <c r="B93" s="74">
        <v>511130</v>
      </c>
      <c r="C93" s="13" t="s">
        <v>10</v>
      </c>
      <c r="D93" s="72">
        <f t="shared" si="14"/>
        <v>-16.360904528842738</v>
      </c>
      <c r="E93" s="72">
        <f t="shared" si="25"/>
        <v>-16.920526107826774</v>
      </c>
      <c r="F93" s="72">
        <f t="shared" si="25"/>
        <v>91.928070500412531</v>
      </c>
      <c r="G93" s="72">
        <f t="shared" si="25"/>
        <v>0.63136448001532131</v>
      </c>
      <c r="H93" s="72">
        <f t="shared" si="25"/>
        <v>44.877537949356253</v>
      </c>
      <c r="I93" s="72">
        <f t="shared" si="25"/>
        <v>-0.8131724999194887</v>
      </c>
      <c r="J93" s="72">
        <f t="shared" si="25"/>
        <v>-0.59342616699794348</v>
      </c>
      <c r="K93" s="72">
        <f t="shared" si="25"/>
        <v>45.261160624807928</v>
      </c>
      <c r="L93" s="72">
        <f t="shared" si="25"/>
        <v>31.483491549537632</v>
      </c>
      <c r="M93" s="72">
        <f t="shared" si="25"/>
        <v>12.501557910883605</v>
      </c>
      <c r="N93" s="72">
        <f t="shared" si="25"/>
        <v>-34.350711945458087</v>
      </c>
      <c r="O93" s="72">
        <f t="shared" si="25"/>
        <v>15.783876378096579</v>
      </c>
      <c r="P93" s="72">
        <f t="shared" si="25"/>
        <v>-24.389307048055315</v>
      </c>
      <c r="Q93" s="72">
        <f t="shared" si="25"/>
        <v>-18.097398299373566</v>
      </c>
      <c r="R93" s="72">
        <f t="shared" si="25"/>
        <v>26.564362885282392</v>
      </c>
      <c r="S93" s="72">
        <f t="shared" si="25"/>
        <v>-16.274549878621414</v>
      </c>
      <c r="T93" s="78">
        <f t="shared" si="15"/>
        <v>29.899370643255224</v>
      </c>
      <c r="U93" s="78">
        <f t="shared" si="16"/>
        <v>26.733221125619906</v>
      </c>
      <c r="V93" s="78">
        <f t="shared" si="17"/>
        <v>-36.63383480227489</v>
      </c>
      <c r="W93" s="78">
        <f t="shared" si="18"/>
        <v>26.878293575826675</v>
      </c>
      <c r="X93" s="78">
        <f t="shared" si="19"/>
        <v>-1.4996706704089888</v>
      </c>
      <c r="Y93" s="78">
        <f t="shared" si="20"/>
        <v>-7.9886644281855865</v>
      </c>
      <c r="Z93" s="78">
        <f t="shared" si="21"/>
        <v>-8.285849230547754</v>
      </c>
      <c r="AA93" s="78">
        <f t="shared" si="22"/>
        <v>5.2588666025918087</v>
      </c>
      <c r="AB93" s="78">
        <f t="shared" si="23"/>
        <v>-9.4008496783800979</v>
      </c>
      <c r="AC93" s="78">
        <f t="shared" ref="AC93:AC98" si="26">(POWER(AB31/C31,1/26)-1)*100</f>
        <v>2.9984030013189944</v>
      </c>
    </row>
    <row r="94" spans="1:29" ht="12.75" customHeight="1" x14ac:dyDescent="0.15">
      <c r="A94" s="43">
        <v>24</v>
      </c>
      <c r="B94" s="74">
        <v>551513</v>
      </c>
      <c r="C94" s="13" t="s">
        <v>10</v>
      </c>
      <c r="D94" s="72">
        <f t="shared" si="14"/>
        <v>47.388220909871393</v>
      </c>
      <c r="E94" s="72">
        <f t="shared" ref="E94:S98" si="27">IF(D32=0,"--",((E32/D32)*100-100))</f>
        <v>114.8361609350994</v>
      </c>
      <c r="F94" s="72">
        <f t="shared" si="27"/>
        <v>3.7843437413553715</v>
      </c>
      <c r="G94" s="72">
        <f t="shared" si="27"/>
        <v>-48.806272013997628</v>
      </c>
      <c r="H94" s="72">
        <f t="shared" si="27"/>
        <v>285.56130928348091</v>
      </c>
      <c r="I94" s="72">
        <f t="shared" si="27"/>
        <v>91.854620249318913</v>
      </c>
      <c r="J94" s="72">
        <f t="shared" si="27"/>
        <v>84.984454298531801</v>
      </c>
      <c r="K94" s="72">
        <f t="shared" si="27"/>
        <v>-7.9571219479057049</v>
      </c>
      <c r="L94" s="72">
        <f t="shared" si="27"/>
        <v>-19.140149983037716</v>
      </c>
      <c r="M94" s="72">
        <f t="shared" si="27"/>
        <v>1.2410010562682032</v>
      </c>
      <c r="N94" s="72">
        <f t="shared" si="27"/>
        <v>17.030331564944461</v>
      </c>
      <c r="O94" s="72">
        <f t="shared" si="27"/>
        <v>-11.647080772142132</v>
      </c>
      <c r="P94" s="72">
        <f t="shared" si="27"/>
        <v>-11.83365053093938</v>
      </c>
      <c r="Q94" s="72">
        <f t="shared" si="27"/>
        <v>-36.192342371230893</v>
      </c>
      <c r="R94" s="72">
        <f t="shared" si="27"/>
        <v>4.324181646439456</v>
      </c>
      <c r="S94" s="72">
        <f t="shared" si="27"/>
        <v>0.15952895700807801</v>
      </c>
      <c r="T94" s="78">
        <f t="shared" si="15"/>
        <v>13.766417237674418</v>
      </c>
      <c r="U94" s="78">
        <f t="shared" si="16"/>
        <v>-13.913336993223282</v>
      </c>
      <c r="V94" s="78">
        <f t="shared" si="17"/>
        <v>0.50376587152398145</v>
      </c>
      <c r="W94" s="78">
        <f t="shared" si="18"/>
        <v>16.794934301145119</v>
      </c>
      <c r="X94" s="78">
        <f t="shared" si="19"/>
        <v>-2.6688213337323106</v>
      </c>
      <c r="Y94" s="78">
        <f t="shared" si="20"/>
        <v>-34.713281510794005</v>
      </c>
      <c r="Z94" s="78">
        <f t="shared" si="21"/>
        <v>0.32273122644839702</v>
      </c>
      <c r="AA94" s="78">
        <f t="shared" si="22"/>
        <v>-23.35100254739659</v>
      </c>
      <c r="AB94" s="78">
        <f t="shared" si="23"/>
        <v>-27.132511668640603</v>
      </c>
      <c r="AC94" s="78">
        <f t="shared" si="26"/>
        <v>5.7851677761763254</v>
      </c>
    </row>
    <row r="95" spans="1:29" ht="12.75" customHeight="1" x14ac:dyDescent="0.15">
      <c r="A95" s="43">
        <v>25</v>
      </c>
      <c r="B95" s="74">
        <v>560394</v>
      </c>
      <c r="C95" s="13" t="s">
        <v>10</v>
      </c>
      <c r="D95" s="72" t="str">
        <f t="shared" si="14"/>
        <v>--</v>
      </c>
      <c r="E95" s="72">
        <f t="shared" si="27"/>
        <v>89.827181327370113</v>
      </c>
      <c r="F95" s="72">
        <f t="shared" si="27"/>
        <v>-46.696823870521854</v>
      </c>
      <c r="G95" s="72">
        <f t="shared" si="27"/>
        <v>-15.711819577860069</v>
      </c>
      <c r="H95" s="72">
        <f t="shared" si="27"/>
        <v>-5.5403169690929701</v>
      </c>
      <c r="I95" s="72">
        <f t="shared" si="27"/>
        <v>-41.622496800676132</v>
      </c>
      <c r="J95" s="72">
        <f t="shared" si="27"/>
        <v>-11.592819145134641</v>
      </c>
      <c r="K95" s="72">
        <f t="shared" si="27"/>
        <v>-58.891343974229898</v>
      </c>
      <c r="L95" s="72">
        <f t="shared" si="27"/>
        <v>188.58832536604069</v>
      </c>
      <c r="M95" s="72">
        <f t="shared" si="27"/>
        <v>46.469451300352887</v>
      </c>
      <c r="N95" s="72">
        <f t="shared" si="27"/>
        <v>17.507077272165589</v>
      </c>
      <c r="O95" s="72">
        <f t="shared" si="27"/>
        <v>36.409383702411986</v>
      </c>
      <c r="P95" s="72">
        <f t="shared" si="27"/>
        <v>18.103645997257175</v>
      </c>
      <c r="Q95" s="72">
        <f t="shared" si="27"/>
        <v>-22.036301492890516</v>
      </c>
      <c r="R95" s="72">
        <f t="shared" si="27"/>
        <v>38.662520671742698</v>
      </c>
      <c r="S95" s="72">
        <f t="shared" si="27"/>
        <v>-10.301048114018997</v>
      </c>
      <c r="T95" s="78">
        <f t="shared" si="15"/>
        <v>-32.19676501971405</v>
      </c>
      <c r="U95" s="78">
        <f t="shared" si="16"/>
        <v>0.22230280049535622</v>
      </c>
      <c r="V95" s="78">
        <f t="shared" si="17"/>
        <v>-22.306175678001338</v>
      </c>
      <c r="W95" s="78">
        <f t="shared" si="18"/>
        <v>-30.209568323555885</v>
      </c>
      <c r="X95" s="78">
        <f t="shared" si="19"/>
        <v>-16.927263997351432</v>
      </c>
      <c r="Y95" s="78">
        <f t="shared" si="20"/>
        <v>111.30505564695542</v>
      </c>
      <c r="Z95" s="78">
        <f t="shared" si="21"/>
        <v>-52.754490667342658</v>
      </c>
      <c r="AA95" s="78">
        <f t="shared" si="22"/>
        <v>-40.172756229323568</v>
      </c>
      <c r="AB95" s="78">
        <f t="shared" si="23"/>
        <v>9.3130491748534325</v>
      </c>
      <c r="AC95" s="72">
        <f>(POWER(AB33/D33,1/25)-1)*100</f>
        <v>-5.1727894661708573</v>
      </c>
    </row>
    <row r="96" spans="1:29" ht="12.75" customHeight="1" x14ac:dyDescent="0.15">
      <c r="A96" s="43"/>
      <c r="B96" s="50" t="s">
        <v>25</v>
      </c>
      <c r="C96" s="13" t="s">
        <v>10</v>
      </c>
      <c r="D96" s="72">
        <f t="shared" si="14"/>
        <v>48.320813115866343</v>
      </c>
      <c r="E96" s="72">
        <f t="shared" si="27"/>
        <v>46.351869237117654</v>
      </c>
      <c r="F96" s="72">
        <f t="shared" si="27"/>
        <v>-13.083855898578534</v>
      </c>
      <c r="G96" s="72">
        <f t="shared" si="27"/>
        <v>-4.3170851587530592</v>
      </c>
      <c r="H96" s="72">
        <f t="shared" si="27"/>
        <v>5.2038866135387849</v>
      </c>
      <c r="I96" s="72">
        <f t="shared" si="27"/>
        <v>-12.375487012063928</v>
      </c>
      <c r="J96" s="72">
        <f t="shared" si="27"/>
        <v>13.235842577006323</v>
      </c>
      <c r="K96" s="72">
        <f t="shared" si="27"/>
        <v>-15.295265557824152</v>
      </c>
      <c r="L96" s="72">
        <f t="shared" si="27"/>
        <v>-2.0853998678808523</v>
      </c>
      <c r="M96" s="72">
        <f t="shared" si="27"/>
        <v>11.275071112517551</v>
      </c>
      <c r="N96" s="72">
        <f t="shared" si="27"/>
        <v>4.9282745900938352</v>
      </c>
      <c r="O96" s="72">
        <f t="shared" si="27"/>
        <v>13.606954093656327</v>
      </c>
      <c r="P96" s="72">
        <f t="shared" si="27"/>
        <v>-7.2817148695520189</v>
      </c>
      <c r="Q96" s="72">
        <f t="shared" si="27"/>
        <v>-11.090137244477276</v>
      </c>
      <c r="R96" s="72">
        <f t="shared" si="27"/>
        <v>17.352025676974563</v>
      </c>
      <c r="S96" s="72">
        <f t="shared" si="27"/>
        <v>23.057269842719236</v>
      </c>
      <c r="T96" s="78">
        <f t="shared" si="15"/>
        <v>20.969517283631987</v>
      </c>
      <c r="U96" s="78">
        <f t="shared" si="16"/>
        <v>5.2904507591196506</v>
      </c>
      <c r="V96" s="78">
        <f t="shared" si="17"/>
        <v>1.569931566407206</v>
      </c>
      <c r="W96" s="78">
        <f t="shared" si="18"/>
        <v>-2.282572433154769</v>
      </c>
      <c r="X96" s="78">
        <f t="shared" si="19"/>
        <v>-0.12870181729464036</v>
      </c>
      <c r="Y96" s="78">
        <f t="shared" si="20"/>
        <v>-1.1459987984976578</v>
      </c>
      <c r="Z96" s="78">
        <f t="shared" si="21"/>
        <v>9.378115523060913</v>
      </c>
      <c r="AA96" s="78">
        <f t="shared" si="22"/>
        <v>-9.5620619364978836</v>
      </c>
      <c r="AB96" s="78">
        <f t="shared" si="23"/>
        <v>-8.9144288505595028</v>
      </c>
      <c r="AC96" s="78">
        <f t="shared" si="26"/>
        <v>4.0040629486832069</v>
      </c>
    </row>
    <row r="97" spans="1:29" ht="12.75" customHeight="1" x14ac:dyDescent="0.15">
      <c r="A97" s="43"/>
      <c r="B97" s="50" t="s">
        <v>26</v>
      </c>
      <c r="C97" s="13" t="s">
        <v>10</v>
      </c>
      <c r="D97" s="72">
        <f t="shared" si="14"/>
        <v>8.8430146037037076</v>
      </c>
      <c r="E97" s="72">
        <f t="shared" si="27"/>
        <v>15.102929701303054</v>
      </c>
      <c r="F97" s="72">
        <f t="shared" si="27"/>
        <v>-5.2673926875438042</v>
      </c>
      <c r="G97" s="72">
        <f t="shared" si="27"/>
        <v>31.126075011305346</v>
      </c>
      <c r="H97" s="72">
        <f t="shared" si="27"/>
        <v>35.956373129018971</v>
      </c>
      <c r="I97" s="72">
        <f t="shared" si="27"/>
        <v>-31.638467962056353</v>
      </c>
      <c r="J97" s="72">
        <f t="shared" si="27"/>
        <v>-11.150755324780107</v>
      </c>
      <c r="K97" s="72">
        <f t="shared" si="27"/>
        <v>0.48467890865208574</v>
      </c>
      <c r="L97" s="72">
        <f t="shared" si="27"/>
        <v>-13.339383528111171</v>
      </c>
      <c r="M97" s="72">
        <f t="shared" si="27"/>
        <v>5.5442475490277587</v>
      </c>
      <c r="N97" s="72">
        <f t="shared" si="27"/>
        <v>-13.310370679791788</v>
      </c>
      <c r="O97" s="72">
        <f t="shared" si="27"/>
        <v>-5.0826119577168214</v>
      </c>
      <c r="P97" s="72">
        <f t="shared" si="27"/>
        <v>-28.562947931601741</v>
      </c>
      <c r="Q97" s="72">
        <f t="shared" si="27"/>
        <v>-32.759402014236628</v>
      </c>
      <c r="R97" s="72">
        <f t="shared" si="27"/>
        <v>24.875346630067469</v>
      </c>
      <c r="S97" s="72">
        <f t="shared" si="27"/>
        <v>6.6759129788626694</v>
      </c>
      <c r="T97" s="78">
        <f t="shared" si="15"/>
        <v>15.688968833760867</v>
      </c>
      <c r="U97" s="78">
        <f t="shared" si="16"/>
        <v>7.1061603991729356</v>
      </c>
      <c r="V97" s="78">
        <f t="shared" si="17"/>
        <v>10.556310581258899</v>
      </c>
      <c r="W97" s="78">
        <f t="shared" si="18"/>
        <v>-0.17779738562173009</v>
      </c>
      <c r="X97" s="78">
        <f t="shared" si="19"/>
        <v>-5.9862040857964587</v>
      </c>
      <c r="Y97" s="78">
        <f t="shared" si="20"/>
        <v>-48.321180278839279</v>
      </c>
      <c r="Z97" s="78">
        <f t="shared" si="21"/>
        <v>7.7646663027153267</v>
      </c>
      <c r="AA97" s="78">
        <f t="shared" si="22"/>
        <v>-36.284051188068844</v>
      </c>
      <c r="AB97" s="78">
        <f t="shared" si="23"/>
        <v>10.950247036104116</v>
      </c>
      <c r="AC97" s="78">
        <f t="shared" si="26"/>
        <v>-4.3485377776097733</v>
      </c>
    </row>
    <row r="98" spans="1:29" ht="12.75" customHeight="1" x14ac:dyDescent="0.15">
      <c r="A98" s="43"/>
      <c r="B98" s="50" t="s">
        <v>7</v>
      </c>
      <c r="C98" s="13" t="s">
        <v>10</v>
      </c>
      <c r="D98" s="72">
        <f t="shared" si="14"/>
        <v>24.388200298412727</v>
      </c>
      <c r="E98" s="72">
        <f t="shared" si="27"/>
        <v>29.775330611394679</v>
      </c>
      <c r="F98" s="72">
        <f t="shared" si="27"/>
        <v>-9.4062677746498764</v>
      </c>
      <c r="G98" s="72">
        <f t="shared" si="27"/>
        <v>13.120509417807071</v>
      </c>
      <c r="H98" s="72">
        <f t="shared" si="27"/>
        <v>22.741968155959299</v>
      </c>
      <c r="I98" s="72">
        <f t="shared" si="27"/>
        <v>-24.543840881910128</v>
      </c>
      <c r="J98" s="72">
        <f t="shared" si="27"/>
        <v>-0.72066145872284437</v>
      </c>
      <c r="K98" s="72">
        <f t="shared" si="27"/>
        <v>-7.2131368242728655</v>
      </c>
      <c r="L98" s="72">
        <f t="shared" si="27"/>
        <v>-8.3276322124049074</v>
      </c>
      <c r="M98" s="72">
        <f t="shared" si="27"/>
        <v>8.2701435127580822</v>
      </c>
      <c r="N98" s="72">
        <f t="shared" si="27"/>
        <v>-4.3942901289942853</v>
      </c>
      <c r="O98" s="72">
        <f t="shared" si="27"/>
        <v>4.9448108051495296</v>
      </c>
      <c r="P98" s="72">
        <f t="shared" si="27"/>
        <v>-16.202595815286401</v>
      </c>
      <c r="Q98" s="72">
        <f t="shared" si="27"/>
        <v>-18.833829597787599</v>
      </c>
      <c r="R98" s="72">
        <f t="shared" si="27"/>
        <v>19.57928105281637</v>
      </c>
      <c r="S98" s="72">
        <f t="shared" si="27"/>
        <v>17.992834086560364</v>
      </c>
      <c r="T98" s="78">
        <f t="shared" si="15"/>
        <v>19.493569604617036</v>
      </c>
      <c r="U98" s="78">
        <f t="shared" si="16"/>
        <v>5.781794858919568</v>
      </c>
      <c r="V98" s="78">
        <f t="shared" si="17"/>
        <v>4.0321557735974807</v>
      </c>
      <c r="W98" s="78">
        <f t="shared" si="18"/>
        <v>-1.6697078979487401</v>
      </c>
      <c r="X98" s="78">
        <f t="shared" si="19"/>
        <v>-1.8601563389007509</v>
      </c>
      <c r="Y98" s="78">
        <f t="shared" si="20"/>
        <v>-14.504521391403742</v>
      </c>
      <c r="Z98" s="78">
        <f t="shared" si="21"/>
        <v>9.1019499172292626</v>
      </c>
      <c r="AA98" s="78">
        <f t="shared" si="22"/>
        <v>-14.079861395999714</v>
      </c>
      <c r="AB98" s="78">
        <f t="shared" si="23"/>
        <v>-6.4238927952269194</v>
      </c>
      <c r="AC98" s="78">
        <f t="shared" si="26"/>
        <v>0.9650214589442152</v>
      </c>
    </row>
    <row r="99" spans="1:29" s="2" customFormat="1" ht="14" thickBo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sortState xmlns:xlrd2="http://schemas.microsoft.com/office/spreadsheetml/2017/richdata2" ref="A9:AA33">
    <sortCondition descending="1" ref="AA9:AA33"/>
  </sortState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700-000000000000}"/>
    <hyperlink ref="A1" location="ÍNDICE!A1" display="INDICE" xr:uid="{00000000-0004-0000-1700-000001000000}"/>
  </hyperlinks>
  <pageMargins left="0.75" right="0.75" top="1" bottom="1" header="0" footer="0"/>
  <headerFooter alignWithMargins="0"/>
  <ignoredErrors>
    <ignoredError sqref="AC9:AC36" formulaRange="1"/>
    <ignoredError sqref="AC77:AC95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2" customFormat="1" x14ac:dyDescent="0.15">
      <c r="A4" s="83" t="s">
        <v>1097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58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ht="12.75" customHeight="1" x14ac:dyDescent="0.15">
      <c r="A9" s="43">
        <v>1</v>
      </c>
      <c r="B9" s="43">
        <v>392190</v>
      </c>
      <c r="C9" s="8">
        <v>110.178</v>
      </c>
      <c r="D9" s="8">
        <v>137.35695999999999</v>
      </c>
      <c r="E9" s="8">
        <v>147.85692800000001</v>
      </c>
      <c r="F9" s="8">
        <v>175.57344000000001</v>
      </c>
      <c r="G9" s="8">
        <v>200.21843200000001</v>
      </c>
      <c r="H9" s="8">
        <v>224.13038800000001</v>
      </c>
      <c r="I9" s="8">
        <v>229.52798200000001</v>
      </c>
      <c r="J9" s="8">
        <v>244.603859</v>
      </c>
      <c r="K9" s="8">
        <v>289.62879600000002</v>
      </c>
      <c r="L9" s="8">
        <v>335.82378499999999</v>
      </c>
      <c r="M9" s="8">
        <v>422.06597499999998</v>
      </c>
      <c r="N9" s="8">
        <v>402.03695299999998</v>
      </c>
      <c r="O9" s="8">
        <v>397.59535699999998</v>
      </c>
      <c r="P9" s="38">
        <v>383.66758900000002</v>
      </c>
      <c r="Q9" s="38">
        <v>329.31464999999997</v>
      </c>
      <c r="R9" s="38">
        <v>423.96198900000002</v>
      </c>
      <c r="S9" s="38">
        <v>497.91774299999997</v>
      </c>
      <c r="T9" s="38">
        <v>582.16224999999997</v>
      </c>
      <c r="U9" s="38">
        <v>592.83607900000004</v>
      </c>
      <c r="V9" s="38">
        <v>635.84582799999998</v>
      </c>
      <c r="W9" s="38">
        <v>625.29126699999995</v>
      </c>
      <c r="X9" s="38">
        <v>606.96408099999996</v>
      </c>
      <c r="Y9" s="38">
        <v>661.07093599999996</v>
      </c>
      <c r="Z9" s="38">
        <v>679.62984700000004</v>
      </c>
      <c r="AA9" s="38">
        <v>674.84240599999998</v>
      </c>
      <c r="AB9" s="38">
        <v>613.72358199999985</v>
      </c>
      <c r="AC9" s="38">
        <f>SUM(C9:AB9)</f>
        <v>10623.825101999999</v>
      </c>
    </row>
    <row r="10" spans="1:29" ht="12.75" customHeight="1" x14ac:dyDescent="0.15">
      <c r="A10" s="43">
        <v>2</v>
      </c>
      <c r="B10" s="43">
        <v>392112</v>
      </c>
      <c r="C10" s="8">
        <v>37.880000000000003</v>
      </c>
      <c r="D10" s="8">
        <v>44.102455999999997</v>
      </c>
      <c r="E10" s="8">
        <v>59.969512000000002</v>
      </c>
      <c r="F10" s="8">
        <v>67.019596000000007</v>
      </c>
      <c r="G10" s="8">
        <v>69.550272000000007</v>
      </c>
      <c r="H10" s="8">
        <v>92.516908999999998</v>
      </c>
      <c r="I10" s="8">
        <v>28.795873</v>
      </c>
      <c r="J10" s="8">
        <v>35.524160000000002</v>
      </c>
      <c r="K10" s="8">
        <v>35.473838000000001</v>
      </c>
      <c r="L10" s="8">
        <v>65.079712999999998</v>
      </c>
      <c r="M10" s="8">
        <v>116.16495999999999</v>
      </c>
      <c r="N10" s="8">
        <v>166.168443</v>
      </c>
      <c r="O10" s="8">
        <v>189.31851900000001</v>
      </c>
      <c r="P10" s="38">
        <v>155.56199000000001</v>
      </c>
      <c r="Q10" s="38">
        <v>124.742925</v>
      </c>
      <c r="R10" s="38">
        <v>201.100784</v>
      </c>
      <c r="S10" s="38">
        <v>239.495544</v>
      </c>
      <c r="T10" s="38">
        <v>291.95431500000001</v>
      </c>
      <c r="U10" s="38">
        <v>312.64224999999999</v>
      </c>
      <c r="V10" s="38">
        <v>385.12255099999999</v>
      </c>
      <c r="W10" s="38">
        <v>445.01020899999997</v>
      </c>
      <c r="X10" s="38">
        <v>463.18778700000001</v>
      </c>
      <c r="Y10" s="38">
        <v>501.53444400000001</v>
      </c>
      <c r="Z10" s="38">
        <v>578.49670200000003</v>
      </c>
      <c r="AA10" s="38">
        <v>561.70468200000005</v>
      </c>
      <c r="AB10" s="38">
        <v>414.32792799999999</v>
      </c>
      <c r="AC10" s="38">
        <f t="shared" ref="AC10:AC35" si="0">SUM(C10:AB10)</f>
        <v>5682.4463619999997</v>
      </c>
    </row>
    <row r="11" spans="1:29" ht="12.75" customHeight="1" x14ac:dyDescent="0.15">
      <c r="A11" s="43">
        <v>3</v>
      </c>
      <c r="B11" s="43">
        <v>392113</v>
      </c>
      <c r="C11" s="8">
        <v>42.963000000000001</v>
      </c>
      <c r="D11" s="8">
        <v>38.119356000000003</v>
      </c>
      <c r="E11" s="8">
        <v>43.551276000000001</v>
      </c>
      <c r="F11" s="8">
        <v>62.679479999999998</v>
      </c>
      <c r="G11" s="8">
        <v>86.495816000000005</v>
      </c>
      <c r="H11" s="8">
        <v>132.545828</v>
      </c>
      <c r="I11" s="8">
        <v>159.541583</v>
      </c>
      <c r="J11" s="8">
        <v>163.99630199999999</v>
      </c>
      <c r="K11" s="8">
        <v>166.72920999999999</v>
      </c>
      <c r="L11" s="8">
        <v>154.046977</v>
      </c>
      <c r="M11" s="8">
        <v>154.96846099999999</v>
      </c>
      <c r="N11" s="8">
        <v>154.27708799999999</v>
      </c>
      <c r="O11" s="8">
        <v>176.33890500000001</v>
      </c>
      <c r="P11" s="38">
        <v>173.48215500000001</v>
      </c>
      <c r="Q11" s="38">
        <v>152.69840099999999</v>
      </c>
      <c r="R11" s="38">
        <v>205.82937899999999</v>
      </c>
      <c r="S11" s="38">
        <v>245.098692</v>
      </c>
      <c r="T11" s="38">
        <v>333.21333499999997</v>
      </c>
      <c r="U11" s="38">
        <v>331.56605999999999</v>
      </c>
      <c r="V11" s="38">
        <v>438.11913399999997</v>
      </c>
      <c r="W11" s="38">
        <v>397.14084600000001</v>
      </c>
      <c r="X11" s="38">
        <v>384.98858899999999</v>
      </c>
      <c r="Y11" s="38">
        <v>378.096181</v>
      </c>
      <c r="Z11" s="38">
        <v>404.30589800000001</v>
      </c>
      <c r="AA11" s="38">
        <v>391.05970300000001</v>
      </c>
      <c r="AB11" s="38">
        <v>324.23875700000002</v>
      </c>
      <c r="AC11" s="38">
        <f t="shared" si="0"/>
        <v>5696.0904119999987</v>
      </c>
    </row>
    <row r="12" spans="1:29" ht="12.75" customHeight="1" x14ac:dyDescent="0.15">
      <c r="A12" s="43">
        <v>4</v>
      </c>
      <c r="B12" s="43">
        <v>590320</v>
      </c>
      <c r="C12" s="8">
        <v>44.204000000000001</v>
      </c>
      <c r="D12" s="8">
        <v>56.248676000000003</v>
      </c>
      <c r="E12" s="8">
        <v>82.655696000000006</v>
      </c>
      <c r="F12" s="8">
        <v>108.476696</v>
      </c>
      <c r="G12" s="8">
        <v>133.45093600000001</v>
      </c>
      <c r="H12" s="8">
        <v>152.36213499999999</v>
      </c>
      <c r="I12" s="8">
        <v>175.874178</v>
      </c>
      <c r="J12" s="8">
        <v>168.155629</v>
      </c>
      <c r="K12" s="8">
        <v>208.11784900000001</v>
      </c>
      <c r="L12" s="8">
        <v>207.43318199999999</v>
      </c>
      <c r="M12" s="8">
        <v>214.828632</v>
      </c>
      <c r="N12" s="8">
        <v>209.66971599999999</v>
      </c>
      <c r="O12" s="8">
        <v>245.47069999999999</v>
      </c>
      <c r="P12" s="38">
        <v>237.273256</v>
      </c>
      <c r="Q12" s="38">
        <v>142.25935799999999</v>
      </c>
      <c r="R12" s="38">
        <v>164.810033</v>
      </c>
      <c r="S12" s="38">
        <v>197.29264599999999</v>
      </c>
      <c r="T12" s="38">
        <v>237.627409</v>
      </c>
      <c r="U12" s="38">
        <v>286.42434700000001</v>
      </c>
      <c r="V12" s="38">
        <v>293.36110100000002</v>
      </c>
      <c r="W12" s="38">
        <v>291.51801999999998</v>
      </c>
      <c r="X12" s="38">
        <v>332.44108999999997</v>
      </c>
      <c r="Y12" s="38">
        <v>302.77804600000002</v>
      </c>
      <c r="Z12" s="38">
        <v>317.99560200000002</v>
      </c>
      <c r="AA12" s="38">
        <v>290.29298899999998</v>
      </c>
      <c r="AB12" s="38">
        <v>192.106324</v>
      </c>
      <c r="AC12" s="38">
        <f t="shared" si="0"/>
        <v>5293.1282460000002</v>
      </c>
    </row>
    <row r="13" spans="1:29" ht="12.75" customHeight="1" x14ac:dyDescent="0.15">
      <c r="A13" s="43">
        <v>5</v>
      </c>
      <c r="B13" s="43">
        <v>590390</v>
      </c>
      <c r="C13" s="8">
        <v>34.502000000000002</v>
      </c>
      <c r="D13" s="8">
        <v>27.464096000000001</v>
      </c>
      <c r="E13" s="8">
        <v>51.641112</v>
      </c>
      <c r="F13" s="8">
        <v>69.172839999999994</v>
      </c>
      <c r="G13" s="8">
        <v>89.229439999999997</v>
      </c>
      <c r="H13" s="8">
        <v>122.54742</v>
      </c>
      <c r="I13" s="8">
        <v>161.24404699999999</v>
      </c>
      <c r="J13" s="8">
        <v>181.52596399999999</v>
      </c>
      <c r="K13" s="8">
        <v>146.71787900000001</v>
      </c>
      <c r="L13" s="8">
        <v>135.79555300000001</v>
      </c>
      <c r="M13" s="8">
        <v>143.80109100000001</v>
      </c>
      <c r="N13" s="8">
        <v>175.44292899999999</v>
      </c>
      <c r="O13" s="8">
        <v>200.36997</v>
      </c>
      <c r="P13" s="38">
        <v>189.460757</v>
      </c>
      <c r="Q13" s="38">
        <v>148.983643</v>
      </c>
      <c r="R13" s="38">
        <v>226.31150299999999</v>
      </c>
      <c r="S13" s="38">
        <v>251.39515599999999</v>
      </c>
      <c r="T13" s="38">
        <v>314.90976000000001</v>
      </c>
      <c r="U13" s="38">
        <v>319.40022900000002</v>
      </c>
      <c r="V13" s="38">
        <v>342.47186199999999</v>
      </c>
      <c r="W13" s="38">
        <v>363.88279299999999</v>
      </c>
      <c r="X13" s="38">
        <v>353.61870900000002</v>
      </c>
      <c r="Y13" s="38">
        <v>329.30920300000002</v>
      </c>
      <c r="Z13" s="38">
        <v>288.185113</v>
      </c>
      <c r="AA13" s="38">
        <v>217.247187</v>
      </c>
      <c r="AB13" s="38">
        <v>194.89783400000002</v>
      </c>
      <c r="AC13" s="38">
        <f t="shared" si="0"/>
        <v>5079.5280899999998</v>
      </c>
    </row>
    <row r="14" spans="1:29" ht="12.75" customHeight="1" x14ac:dyDescent="0.15">
      <c r="A14" s="43">
        <v>6</v>
      </c>
      <c r="B14" s="43">
        <v>580632</v>
      </c>
      <c r="C14" s="8">
        <v>85.674000000000007</v>
      </c>
      <c r="D14" s="8">
        <v>100.534384</v>
      </c>
      <c r="E14" s="8">
        <v>122.201472</v>
      </c>
      <c r="F14" s="8">
        <v>153.17521600000001</v>
      </c>
      <c r="G14" s="8">
        <v>170.544352</v>
      </c>
      <c r="H14" s="8">
        <v>187.50338300000001</v>
      </c>
      <c r="I14" s="8">
        <v>166.12025</v>
      </c>
      <c r="J14" s="8">
        <v>181.12581599999999</v>
      </c>
      <c r="K14" s="8">
        <v>178.081076</v>
      </c>
      <c r="L14" s="8">
        <v>176.344359</v>
      </c>
      <c r="M14" s="8">
        <v>200.574061</v>
      </c>
      <c r="N14" s="8">
        <v>209.991939</v>
      </c>
      <c r="O14" s="8">
        <v>244.95435599999999</v>
      </c>
      <c r="P14" s="38">
        <v>210.37981600000001</v>
      </c>
      <c r="Q14" s="38">
        <v>156.00062299999999</v>
      </c>
      <c r="R14" s="38">
        <v>207.72651200000001</v>
      </c>
      <c r="S14" s="38">
        <v>217.98580899999999</v>
      </c>
      <c r="T14" s="38">
        <v>221.20640900000001</v>
      </c>
      <c r="U14" s="38">
        <v>228.047808</v>
      </c>
      <c r="V14" s="38">
        <v>213.90577200000001</v>
      </c>
      <c r="W14" s="38">
        <v>202.39297099999999</v>
      </c>
      <c r="X14" s="38">
        <v>188.554428</v>
      </c>
      <c r="Y14" s="38">
        <v>203.35343599999999</v>
      </c>
      <c r="Z14" s="38">
        <v>222.13947999999999</v>
      </c>
      <c r="AA14" s="38">
        <v>201.80338699999999</v>
      </c>
      <c r="AB14" s="38">
        <v>148.91120900000001</v>
      </c>
      <c r="AC14" s="38">
        <f t="shared" si="0"/>
        <v>4799.2323239999987</v>
      </c>
    </row>
    <row r="15" spans="1:29" ht="12.75" customHeight="1" x14ac:dyDescent="0.15">
      <c r="A15" s="43">
        <v>7</v>
      </c>
      <c r="B15" s="43">
        <v>560312</v>
      </c>
      <c r="C15" s="8">
        <v>0</v>
      </c>
      <c r="D15" s="8">
        <v>11.611679000000001</v>
      </c>
      <c r="E15" s="8">
        <v>21.171672000000001</v>
      </c>
      <c r="F15" s="8">
        <v>19.238752000000002</v>
      </c>
      <c r="G15" s="8">
        <v>21.939584</v>
      </c>
      <c r="H15" s="8">
        <v>26.564883999999999</v>
      </c>
      <c r="I15" s="8">
        <v>67.908849000000004</v>
      </c>
      <c r="J15" s="8">
        <v>74.710159000000004</v>
      </c>
      <c r="K15" s="8">
        <v>122.86530500000001</v>
      </c>
      <c r="L15" s="8">
        <v>108.380658</v>
      </c>
      <c r="M15" s="8">
        <v>106.791461</v>
      </c>
      <c r="N15" s="8">
        <v>134.383782</v>
      </c>
      <c r="O15" s="8">
        <v>132.82117099999999</v>
      </c>
      <c r="P15" s="38">
        <v>140.84497200000001</v>
      </c>
      <c r="Q15" s="38">
        <v>130.75842599999999</v>
      </c>
      <c r="R15" s="38">
        <v>165.29868400000001</v>
      </c>
      <c r="S15" s="38">
        <v>203.78952899999999</v>
      </c>
      <c r="T15" s="38">
        <v>152.66707099999999</v>
      </c>
      <c r="U15" s="38">
        <v>210.01160999999999</v>
      </c>
      <c r="V15" s="38">
        <v>210.8621</v>
      </c>
      <c r="W15" s="38">
        <v>217.55481700000001</v>
      </c>
      <c r="X15" s="38">
        <v>185.85761600000001</v>
      </c>
      <c r="Y15" s="38">
        <v>190.17683700000001</v>
      </c>
      <c r="Z15" s="38">
        <v>184.156723</v>
      </c>
      <c r="AA15" s="38">
        <v>197.99643399999999</v>
      </c>
      <c r="AB15" s="38">
        <v>223.614104</v>
      </c>
      <c r="AC15" s="38">
        <f t="shared" si="0"/>
        <v>3261.9768789999998</v>
      </c>
    </row>
    <row r="16" spans="1:29" ht="12.75" customHeight="1" x14ac:dyDescent="0.15">
      <c r="A16" s="43">
        <v>8</v>
      </c>
      <c r="B16" s="43">
        <v>560313</v>
      </c>
      <c r="C16" s="8">
        <v>0</v>
      </c>
      <c r="D16" s="8">
        <v>23.342504000000002</v>
      </c>
      <c r="E16" s="8">
        <v>26.860247999999999</v>
      </c>
      <c r="F16" s="8">
        <v>51.749535999999999</v>
      </c>
      <c r="G16" s="8">
        <v>98.334152000000003</v>
      </c>
      <c r="H16" s="8">
        <v>146.050117</v>
      </c>
      <c r="I16" s="8">
        <v>106.568432</v>
      </c>
      <c r="J16" s="8">
        <v>92.399868999999995</v>
      </c>
      <c r="K16" s="8">
        <v>41.864283999999998</v>
      </c>
      <c r="L16" s="8">
        <v>53.649545000000003</v>
      </c>
      <c r="M16" s="8">
        <v>52.978324000000001</v>
      </c>
      <c r="N16" s="8">
        <v>54.589036</v>
      </c>
      <c r="O16" s="8">
        <v>59.516739999999999</v>
      </c>
      <c r="P16" s="38">
        <v>64.743667000000002</v>
      </c>
      <c r="Q16" s="38">
        <v>72.814499999999995</v>
      </c>
      <c r="R16" s="38">
        <v>91.391968000000006</v>
      </c>
      <c r="S16" s="38">
        <v>99.376572999999993</v>
      </c>
      <c r="T16" s="38">
        <v>105.629777</v>
      </c>
      <c r="U16" s="38">
        <v>114.96825699999999</v>
      </c>
      <c r="V16" s="38">
        <v>129.388825</v>
      </c>
      <c r="W16" s="38">
        <v>118.4171</v>
      </c>
      <c r="X16" s="38">
        <v>98.554113000000001</v>
      </c>
      <c r="Y16" s="38">
        <v>118.393979</v>
      </c>
      <c r="Z16" s="38">
        <v>113.649591</v>
      </c>
      <c r="AA16" s="38">
        <v>113.013661</v>
      </c>
      <c r="AB16" s="38">
        <v>97.736478000000005</v>
      </c>
      <c r="AC16" s="38">
        <f t="shared" si="0"/>
        <v>2145.9812759999995</v>
      </c>
    </row>
    <row r="17" spans="1:29" ht="12.75" customHeight="1" x14ac:dyDescent="0.15">
      <c r="A17" s="43">
        <v>9</v>
      </c>
      <c r="B17" s="43">
        <v>520942</v>
      </c>
      <c r="C17" s="8">
        <v>19.951000000000001</v>
      </c>
      <c r="D17" s="8">
        <v>56.292051999999998</v>
      </c>
      <c r="E17" s="8">
        <v>64.774280000000005</v>
      </c>
      <c r="F17" s="8">
        <v>168.210352</v>
      </c>
      <c r="G17" s="8">
        <v>423.40895999999998</v>
      </c>
      <c r="H17" s="8">
        <v>597.22520699999995</v>
      </c>
      <c r="I17" s="8">
        <v>479.73168500000003</v>
      </c>
      <c r="J17" s="8">
        <v>574.45594400000004</v>
      </c>
      <c r="K17" s="8">
        <v>474.40835099999998</v>
      </c>
      <c r="L17" s="8">
        <v>502.53373699999997</v>
      </c>
      <c r="M17" s="8">
        <v>482.31994700000001</v>
      </c>
      <c r="N17" s="8">
        <v>352.88978200000003</v>
      </c>
      <c r="O17" s="8">
        <v>203.80845500000001</v>
      </c>
      <c r="P17" s="38">
        <v>198.962546</v>
      </c>
      <c r="Q17" s="38">
        <v>216.83098000000001</v>
      </c>
      <c r="R17" s="38">
        <v>210.240523</v>
      </c>
      <c r="S17" s="38">
        <v>259.35778800000003</v>
      </c>
      <c r="T17" s="38">
        <v>181.46717799999999</v>
      </c>
      <c r="U17" s="38">
        <v>177.22678500000001</v>
      </c>
      <c r="V17" s="38">
        <v>193.00333900000001</v>
      </c>
      <c r="W17" s="38">
        <v>151.036224</v>
      </c>
      <c r="X17" s="38">
        <v>135.664907</v>
      </c>
      <c r="Y17" s="38">
        <v>141.07571100000001</v>
      </c>
      <c r="Z17" s="38">
        <v>142.78850600000001</v>
      </c>
      <c r="AA17" s="38">
        <v>111.40598900000001</v>
      </c>
      <c r="AB17" s="38">
        <v>40.717154000000001</v>
      </c>
      <c r="AC17" s="38">
        <f t="shared" si="0"/>
        <v>6559.7873820000004</v>
      </c>
    </row>
    <row r="18" spans="1:29" ht="12.75" customHeight="1" x14ac:dyDescent="0.15">
      <c r="A18" s="43">
        <v>10</v>
      </c>
      <c r="B18" s="43">
        <v>590310</v>
      </c>
      <c r="C18" s="8">
        <v>21.082999999999998</v>
      </c>
      <c r="D18" s="8">
        <v>27.272328000000002</v>
      </c>
      <c r="E18" s="8">
        <v>34.701703999999999</v>
      </c>
      <c r="F18" s="8">
        <v>45.479104</v>
      </c>
      <c r="G18" s="8">
        <v>57.084960000000002</v>
      </c>
      <c r="H18" s="8">
        <v>69.515028000000001</v>
      </c>
      <c r="I18" s="8">
        <v>82.588751000000002</v>
      </c>
      <c r="J18" s="8">
        <v>109.615578</v>
      </c>
      <c r="K18" s="8">
        <v>139.24275399999999</v>
      </c>
      <c r="L18" s="8">
        <v>130.10920100000001</v>
      </c>
      <c r="M18" s="8">
        <v>98.586698999999996</v>
      </c>
      <c r="N18" s="8">
        <v>51.684232000000002</v>
      </c>
      <c r="O18" s="8">
        <v>44.079718</v>
      </c>
      <c r="P18" s="38">
        <v>49.710455000000003</v>
      </c>
      <c r="Q18" s="38">
        <v>52.545822000000001</v>
      </c>
      <c r="R18" s="38">
        <v>82.995609000000002</v>
      </c>
      <c r="S18" s="38">
        <v>89.219746999999998</v>
      </c>
      <c r="T18" s="38">
        <v>105.85923200000001</v>
      </c>
      <c r="U18" s="38">
        <v>114.383747</v>
      </c>
      <c r="V18" s="38">
        <v>101.143083</v>
      </c>
      <c r="W18" s="38">
        <v>91.596126999999996</v>
      </c>
      <c r="X18" s="38">
        <v>95.903381999999993</v>
      </c>
      <c r="Y18" s="38">
        <v>96.440522000000001</v>
      </c>
      <c r="Z18" s="38">
        <v>106.109949</v>
      </c>
      <c r="AA18" s="38">
        <v>106.176137</v>
      </c>
      <c r="AB18" s="38">
        <v>86.067411000000007</v>
      </c>
      <c r="AC18" s="38">
        <f t="shared" si="0"/>
        <v>2089.1942800000002</v>
      </c>
    </row>
    <row r="19" spans="1:29" ht="12.75" customHeight="1" x14ac:dyDescent="0.15">
      <c r="A19" s="43">
        <v>11</v>
      </c>
      <c r="B19" s="43">
        <v>600192</v>
      </c>
      <c r="C19" s="8">
        <v>10.489000000000001</v>
      </c>
      <c r="D19" s="8">
        <v>15.819839999999999</v>
      </c>
      <c r="E19" s="8">
        <v>20.492836</v>
      </c>
      <c r="F19" s="8">
        <v>36.322412</v>
      </c>
      <c r="G19" s="8">
        <v>102.06633600000001</v>
      </c>
      <c r="H19" s="8">
        <v>114.013724</v>
      </c>
      <c r="I19" s="8">
        <v>64.372223000000005</v>
      </c>
      <c r="J19" s="8">
        <v>93.569547</v>
      </c>
      <c r="K19" s="8">
        <v>98.281289000000001</v>
      </c>
      <c r="L19" s="8">
        <v>112.534599</v>
      </c>
      <c r="M19" s="8">
        <v>144.572675</v>
      </c>
      <c r="N19" s="8">
        <v>150.31666799999999</v>
      </c>
      <c r="O19" s="8">
        <v>164.15941799999999</v>
      </c>
      <c r="P19" s="38">
        <v>116.02152</v>
      </c>
      <c r="Q19" s="38">
        <v>108.559758</v>
      </c>
      <c r="R19" s="38">
        <v>144.958336</v>
      </c>
      <c r="S19" s="38">
        <v>160.35141999999999</v>
      </c>
      <c r="T19" s="38">
        <v>159.63793699999999</v>
      </c>
      <c r="U19" s="38">
        <v>204.36850899999999</v>
      </c>
      <c r="V19" s="38">
        <v>191.42145400000001</v>
      </c>
      <c r="W19" s="38">
        <v>162.87956700000001</v>
      </c>
      <c r="X19" s="38">
        <v>119.465344</v>
      </c>
      <c r="Y19" s="38">
        <v>130.753118</v>
      </c>
      <c r="Z19" s="38">
        <v>124.24660299999999</v>
      </c>
      <c r="AA19" s="38">
        <v>106.09096700000001</v>
      </c>
      <c r="AB19" s="38">
        <v>71.624911999999995</v>
      </c>
      <c r="AC19" s="38">
        <f t="shared" si="0"/>
        <v>2927.3900119999998</v>
      </c>
    </row>
    <row r="20" spans="1:29" ht="12.75" customHeight="1" x14ac:dyDescent="0.15">
      <c r="A20" s="43">
        <v>12</v>
      </c>
      <c r="B20" s="43">
        <v>540752</v>
      </c>
      <c r="C20" s="8">
        <v>28.134</v>
      </c>
      <c r="D20" s="8">
        <v>31.032736</v>
      </c>
      <c r="E20" s="8">
        <v>60.483792000000001</v>
      </c>
      <c r="F20" s="8">
        <v>55.788640000000001</v>
      </c>
      <c r="G20" s="8">
        <v>83.671111999999994</v>
      </c>
      <c r="H20" s="8">
        <v>111.252475</v>
      </c>
      <c r="I20" s="8">
        <v>107.287065</v>
      </c>
      <c r="J20" s="8">
        <v>95.586616000000006</v>
      </c>
      <c r="K20" s="8">
        <v>93.045508999999996</v>
      </c>
      <c r="L20" s="8">
        <v>117.611794</v>
      </c>
      <c r="M20" s="8">
        <v>148.71590599999999</v>
      </c>
      <c r="N20" s="8">
        <v>129.264848</v>
      </c>
      <c r="O20" s="8">
        <v>102.60747499999999</v>
      </c>
      <c r="P20" s="38">
        <v>91.633362000000005</v>
      </c>
      <c r="Q20" s="38">
        <v>77.095234000000005</v>
      </c>
      <c r="R20" s="38">
        <v>81.717478999999997</v>
      </c>
      <c r="S20" s="38">
        <v>71.145160000000004</v>
      </c>
      <c r="T20" s="38">
        <v>86.578524000000002</v>
      </c>
      <c r="U20" s="38">
        <v>88.134500000000003</v>
      </c>
      <c r="V20" s="38">
        <v>82.019120999999998</v>
      </c>
      <c r="W20" s="38">
        <v>102.932543</v>
      </c>
      <c r="X20" s="38">
        <v>99.473169999999996</v>
      </c>
      <c r="Y20" s="38">
        <v>94.126109999999997</v>
      </c>
      <c r="Z20" s="38">
        <v>101.11875999999999</v>
      </c>
      <c r="AA20" s="38">
        <v>97.872450000000001</v>
      </c>
      <c r="AB20" s="38">
        <v>67.116517999999999</v>
      </c>
      <c r="AC20" s="38">
        <f t="shared" si="0"/>
        <v>2305.4448989999996</v>
      </c>
    </row>
    <row r="21" spans="1:29" ht="12.75" customHeight="1" x14ac:dyDescent="0.15">
      <c r="A21" s="43">
        <v>13</v>
      </c>
      <c r="B21" s="43">
        <v>560314</v>
      </c>
      <c r="C21" s="8">
        <v>0</v>
      </c>
      <c r="D21" s="8">
        <v>5.4586180000000004</v>
      </c>
      <c r="E21" s="8">
        <v>13.793225</v>
      </c>
      <c r="F21" s="8">
        <v>17.015628</v>
      </c>
      <c r="G21" s="8">
        <v>19.685696</v>
      </c>
      <c r="H21" s="8">
        <v>19.343592000000001</v>
      </c>
      <c r="I21" s="8">
        <v>22.078983000000001</v>
      </c>
      <c r="J21" s="8">
        <v>23.646615000000001</v>
      </c>
      <c r="K21" s="8">
        <v>28.922125999999999</v>
      </c>
      <c r="L21" s="8">
        <v>33.272717</v>
      </c>
      <c r="M21" s="8">
        <v>45.779465000000002</v>
      </c>
      <c r="N21" s="8">
        <v>41.756695999999998</v>
      </c>
      <c r="O21" s="8">
        <v>46.031612000000003</v>
      </c>
      <c r="P21" s="38">
        <v>51.882558000000003</v>
      </c>
      <c r="Q21" s="38">
        <v>53.118974000000001</v>
      </c>
      <c r="R21" s="38">
        <v>65.883814000000001</v>
      </c>
      <c r="S21" s="38">
        <v>68.366365999999999</v>
      </c>
      <c r="T21" s="38">
        <v>60.945385000000002</v>
      </c>
      <c r="U21" s="38">
        <v>71.457273000000001</v>
      </c>
      <c r="V21" s="38">
        <v>80.779415</v>
      </c>
      <c r="W21" s="38">
        <v>88.173422000000002</v>
      </c>
      <c r="X21" s="38">
        <v>106.642892</v>
      </c>
      <c r="Y21" s="38">
        <v>89.024844999999999</v>
      </c>
      <c r="Z21" s="38">
        <v>104.818556</v>
      </c>
      <c r="AA21" s="38">
        <v>95.948599000000002</v>
      </c>
      <c r="AB21" s="38">
        <v>67.216523999999993</v>
      </c>
      <c r="AC21" s="38">
        <f t="shared" si="0"/>
        <v>1321.0435959999998</v>
      </c>
    </row>
    <row r="22" spans="1:29" ht="12.75" customHeight="1" x14ac:dyDescent="0.15">
      <c r="A22" s="43">
        <v>14</v>
      </c>
      <c r="B22" s="43">
        <v>600110</v>
      </c>
      <c r="C22" s="8">
        <v>0.13500000000000001</v>
      </c>
      <c r="D22" s="8">
        <v>0.38529099999999999</v>
      </c>
      <c r="E22" s="8">
        <v>0.29875200000000002</v>
      </c>
      <c r="F22" s="8">
        <v>1.748041</v>
      </c>
      <c r="G22" s="8">
        <v>1.459206</v>
      </c>
      <c r="H22" s="8">
        <v>3.1697169999999999</v>
      </c>
      <c r="I22" s="8">
        <v>4.6743439999999996</v>
      </c>
      <c r="J22" s="8">
        <v>4.8782889999999997</v>
      </c>
      <c r="K22" s="8">
        <v>6.4410759999999998</v>
      </c>
      <c r="L22" s="8">
        <v>7.107227</v>
      </c>
      <c r="M22" s="8">
        <v>8.9860170000000004</v>
      </c>
      <c r="N22" s="8">
        <v>11.50995</v>
      </c>
      <c r="O22" s="8">
        <v>16.400880000000001</v>
      </c>
      <c r="P22" s="38">
        <v>14.515534000000001</v>
      </c>
      <c r="Q22" s="38">
        <v>14.376692</v>
      </c>
      <c r="R22" s="38">
        <v>22.760750000000002</v>
      </c>
      <c r="S22" s="38">
        <v>35.134320000000002</v>
      </c>
      <c r="T22" s="38">
        <v>35.805906</v>
      </c>
      <c r="U22" s="38">
        <v>35.648381999999998</v>
      </c>
      <c r="V22" s="38">
        <v>64.442355000000006</v>
      </c>
      <c r="W22" s="38">
        <v>74.922477999999998</v>
      </c>
      <c r="X22" s="38">
        <v>78.219412000000005</v>
      </c>
      <c r="Y22" s="38">
        <v>73.806517999999997</v>
      </c>
      <c r="Z22" s="38">
        <v>87.847042999999999</v>
      </c>
      <c r="AA22" s="38">
        <v>86.633196999999996</v>
      </c>
      <c r="AB22" s="38">
        <v>53.457690999999997</v>
      </c>
      <c r="AC22" s="38">
        <f t="shared" si="0"/>
        <v>744.76406799999995</v>
      </c>
    </row>
    <row r="23" spans="1:29" ht="12.75" customHeight="1" x14ac:dyDescent="0.15">
      <c r="A23" s="43">
        <v>15</v>
      </c>
      <c r="B23" s="43">
        <v>600632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55.728861999999999</v>
      </c>
      <c r="K23" s="8">
        <v>77.731590999999995</v>
      </c>
      <c r="L23" s="8">
        <v>90.582723000000001</v>
      </c>
      <c r="M23" s="8">
        <v>91.299259000000006</v>
      </c>
      <c r="N23" s="8">
        <v>86.170197999999999</v>
      </c>
      <c r="O23" s="8">
        <v>94.715513999999999</v>
      </c>
      <c r="P23" s="38">
        <v>99.621598000000006</v>
      </c>
      <c r="Q23" s="38">
        <v>44.301301000000002</v>
      </c>
      <c r="R23" s="38">
        <v>57.423108999999997</v>
      </c>
      <c r="S23" s="38">
        <v>67.868600999999998</v>
      </c>
      <c r="T23" s="38">
        <v>80.639902000000006</v>
      </c>
      <c r="U23" s="38">
        <v>85.141981999999999</v>
      </c>
      <c r="V23" s="38">
        <v>87.492045000000005</v>
      </c>
      <c r="W23" s="38">
        <v>114.26864</v>
      </c>
      <c r="X23" s="38">
        <v>90.166561000000002</v>
      </c>
      <c r="Y23" s="38">
        <v>106.30434700000001</v>
      </c>
      <c r="Z23" s="38">
        <v>108.735043</v>
      </c>
      <c r="AA23" s="38">
        <v>79.336922999999999</v>
      </c>
      <c r="AB23" s="38">
        <v>48.460424000000003</v>
      </c>
      <c r="AC23" s="38">
        <f t="shared" si="0"/>
        <v>1565.988623</v>
      </c>
    </row>
    <row r="24" spans="1:29" ht="12.75" customHeight="1" x14ac:dyDescent="0.15">
      <c r="A24" s="43">
        <v>16</v>
      </c>
      <c r="B24" s="43">
        <v>961210</v>
      </c>
      <c r="C24" s="8">
        <v>46.834000000000003</v>
      </c>
      <c r="D24" s="8">
        <v>47.466264000000002</v>
      </c>
      <c r="E24" s="8">
        <v>58.843508</v>
      </c>
      <c r="F24" s="8">
        <v>60.750624000000002</v>
      </c>
      <c r="G24" s="8">
        <v>56.892144000000002</v>
      </c>
      <c r="H24" s="8">
        <v>66.216600999999997</v>
      </c>
      <c r="I24" s="8">
        <v>52.055064000000002</v>
      </c>
      <c r="J24" s="8">
        <v>62.748528999999998</v>
      </c>
      <c r="K24" s="8">
        <v>51.965820999999998</v>
      </c>
      <c r="L24" s="8">
        <v>56.424914999999999</v>
      </c>
      <c r="M24" s="8">
        <v>63.699452000000001</v>
      </c>
      <c r="N24" s="8">
        <v>70.760000000000005</v>
      </c>
      <c r="O24" s="8">
        <v>80.652293</v>
      </c>
      <c r="P24" s="38">
        <v>68.017385000000004</v>
      </c>
      <c r="Q24" s="38">
        <v>61.250233999999999</v>
      </c>
      <c r="R24" s="38">
        <v>89.607967000000002</v>
      </c>
      <c r="S24" s="38">
        <v>67.736163000000005</v>
      </c>
      <c r="T24" s="38">
        <v>73.410258999999996</v>
      </c>
      <c r="U24" s="38">
        <v>76.569638999999995</v>
      </c>
      <c r="V24" s="38">
        <v>70.148013000000006</v>
      </c>
      <c r="W24" s="38">
        <v>74.791213999999997</v>
      </c>
      <c r="X24" s="38">
        <v>78.444474999999997</v>
      </c>
      <c r="Y24" s="38">
        <v>72.675990999999996</v>
      </c>
      <c r="Z24" s="38">
        <v>72.938745999999995</v>
      </c>
      <c r="AA24" s="38">
        <v>69.352811000000003</v>
      </c>
      <c r="AB24" s="38">
        <v>53.514614000000002</v>
      </c>
      <c r="AC24" s="38">
        <f t="shared" si="0"/>
        <v>1703.7667260000001</v>
      </c>
    </row>
    <row r="25" spans="1:29" ht="12.75" customHeight="1" x14ac:dyDescent="0.15">
      <c r="A25" s="43">
        <v>17</v>
      </c>
      <c r="B25" s="43">
        <v>600532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18.788004999999998</v>
      </c>
      <c r="K25" s="8">
        <v>44.476286000000002</v>
      </c>
      <c r="L25" s="8">
        <v>52.559274000000002</v>
      </c>
      <c r="M25" s="8">
        <v>50.864196</v>
      </c>
      <c r="N25" s="8">
        <v>95.100069000000005</v>
      </c>
      <c r="O25" s="8">
        <v>146.14271299999999</v>
      </c>
      <c r="P25" s="38">
        <v>145.23891800000001</v>
      </c>
      <c r="Q25" s="38">
        <v>105.815861</v>
      </c>
      <c r="R25" s="38">
        <v>157.35995800000001</v>
      </c>
      <c r="S25" s="38">
        <v>174.15344099999999</v>
      </c>
      <c r="T25" s="38">
        <v>142.316249</v>
      </c>
      <c r="U25" s="38">
        <v>106.233254</v>
      </c>
      <c r="V25" s="38">
        <v>94.154004999999998</v>
      </c>
      <c r="W25" s="38">
        <v>111.733047</v>
      </c>
      <c r="X25" s="38">
        <v>105.98009399999999</v>
      </c>
      <c r="Y25" s="38">
        <v>80.014218</v>
      </c>
      <c r="Z25" s="38">
        <v>70.585425000000001</v>
      </c>
      <c r="AA25" s="38">
        <v>66.392251000000002</v>
      </c>
      <c r="AB25" s="38">
        <v>58.333998999999991</v>
      </c>
      <c r="AC25" s="38">
        <f t="shared" si="0"/>
        <v>1826.2412629999999</v>
      </c>
    </row>
    <row r="26" spans="1:29" ht="12.75" customHeight="1" x14ac:dyDescent="0.15">
      <c r="A26" s="43">
        <v>18</v>
      </c>
      <c r="B26" s="43">
        <v>520932</v>
      </c>
      <c r="C26" s="8">
        <v>13.105</v>
      </c>
      <c r="D26" s="8">
        <v>20.971204</v>
      </c>
      <c r="E26" s="8">
        <v>33.892223999999999</v>
      </c>
      <c r="F26" s="8">
        <v>48.310952</v>
      </c>
      <c r="G26" s="8">
        <v>94.667928000000003</v>
      </c>
      <c r="H26" s="8">
        <v>94.640945000000002</v>
      </c>
      <c r="I26" s="8">
        <v>111.026087</v>
      </c>
      <c r="J26" s="8">
        <v>113.41574900000001</v>
      </c>
      <c r="K26" s="8">
        <v>114.510643</v>
      </c>
      <c r="L26" s="8">
        <v>128.00392099999999</v>
      </c>
      <c r="M26" s="8">
        <v>116.97282</v>
      </c>
      <c r="N26" s="8">
        <v>106.630409</v>
      </c>
      <c r="O26" s="8">
        <v>82.196337</v>
      </c>
      <c r="P26" s="38">
        <v>73.632289999999998</v>
      </c>
      <c r="Q26" s="38">
        <v>63.921359000000002</v>
      </c>
      <c r="R26" s="38">
        <v>90.214991999999995</v>
      </c>
      <c r="S26" s="38">
        <v>133.69193300000001</v>
      </c>
      <c r="T26" s="38">
        <v>124.930604</v>
      </c>
      <c r="U26" s="38">
        <v>107.434551</v>
      </c>
      <c r="V26" s="38">
        <v>122.684342</v>
      </c>
      <c r="W26" s="38">
        <v>96.171622999999997</v>
      </c>
      <c r="X26" s="38">
        <v>69.401643000000007</v>
      </c>
      <c r="Y26" s="38">
        <v>84.958151999999998</v>
      </c>
      <c r="Z26" s="38">
        <v>91.890037000000007</v>
      </c>
      <c r="AA26" s="38">
        <v>63.932172000000001</v>
      </c>
      <c r="AB26" s="38">
        <v>31.661681000000002</v>
      </c>
      <c r="AC26" s="38">
        <f t="shared" si="0"/>
        <v>2232.8695979999998</v>
      </c>
    </row>
    <row r="27" spans="1:29" ht="12.75" customHeight="1" x14ac:dyDescent="0.15">
      <c r="A27" s="43">
        <v>19</v>
      </c>
      <c r="B27" s="43">
        <v>701959</v>
      </c>
      <c r="C27" s="8">
        <v>0</v>
      </c>
      <c r="D27" s="8">
        <v>4.8078089999999998</v>
      </c>
      <c r="E27" s="8">
        <v>6.9306910000000004</v>
      </c>
      <c r="F27" s="8">
        <v>6.9850370000000002</v>
      </c>
      <c r="G27" s="8">
        <v>6.1049990000000003</v>
      </c>
      <c r="H27" s="8">
        <v>7.0031439999999998</v>
      </c>
      <c r="I27" s="8">
        <v>11.382504000000001</v>
      </c>
      <c r="J27" s="8">
        <v>14.538404</v>
      </c>
      <c r="K27" s="8">
        <v>14.099254999999999</v>
      </c>
      <c r="L27" s="8">
        <v>11.450533999999999</v>
      </c>
      <c r="M27" s="8">
        <v>16.470787000000001</v>
      </c>
      <c r="N27" s="8">
        <v>33.697989999999997</v>
      </c>
      <c r="O27" s="8">
        <v>36.101452999999999</v>
      </c>
      <c r="P27" s="38">
        <v>47.018006</v>
      </c>
      <c r="Q27" s="38">
        <v>49.860283000000003</v>
      </c>
      <c r="R27" s="38">
        <v>37.855479000000003</v>
      </c>
      <c r="S27" s="38">
        <v>36.863565000000001</v>
      </c>
      <c r="T27" s="38">
        <v>46.204219999999999</v>
      </c>
      <c r="U27" s="38">
        <v>42.003618000000003</v>
      </c>
      <c r="V27" s="38">
        <v>44.759768999999999</v>
      </c>
      <c r="W27" s="38">
        <v>50.341811999999997</v>
      </c>
      <c r="X27" s="38">
        <v>51.151825000000002</v>
      </c>
      <c r="Y27" s="38">
        <v>47.581274000000001</v>
      </c>
      <c r="Z27" s="38">
        <v>55.741383999999996</v>
      </c>
      <c r="AA27" s="38">
        <v>62.643175999999997</v>
      </c>
      <c r="AB27" s="38">
        <v>53.482807000000001</v>
      </c>
      <c r="AC27" s="38">
        <f t="shared" si="0"/>
        <v>795.07982500000014</v>
      </c>
    </row>
    <row r="28" spans="1:29" ht="12.75" customHeight="1" x14ac:dyDescent="0.15">
      <c r="A28" s="43">
        <v>20</v>
      </c>
      <c r="B28" s="43">
        <v>540710</v>
      </c>
      <c r="C28" s="8">
        <v>29.526</v>
      </c>
      <c r="D28" s="8">
        <v>27.714047999999998</v>
      </c>
      <c r="E28" s="8">
        <v>34.37518</v>
      </c>
      <c r="F28" s="8">
        <v>33.080264</v>
      </c>
      <c r="G28" s="8">
        <v>35.760728</v>
      </c>
      <c r="H28" s="8">
        <v>43.472748000000003</v>
      </c>
      <c r="I28" s="8">
        <v>45.911296999999998</v>
      </c>
      <c r="J28" s="8">
        <v>63.541077000000001</v>
      </c>
      <c r="K28" s="8">
        <v>153.87391199999999</v>
      </c>
      <c r="L28" s="8">
        <v>82.479177000000007</v>
      </c>
      <c r="M28" s="8">
        <v>72.403419</v>
      </c>
      <c r="N28" s="8">
        <v>63.871425000000002</v>
      </c>
      <c r="O28" s="8">
        <v>56.109574000000002</v>
      </c>
      <c r="P28" s="38">
        <v>56.748204000000001</v>
      </c>
      <c r="Q28" s="38">
        <v>32.371014000000002</v>
      </c>
      <c r="R28" s="38">
        <v>67.510514000000001</v>
      </c>
      <c r="S28" s="38">
        <v>87.913459000000003</v>
      </c>
      <c r="T28" s="38">
        <v>101.01563299999999</v>
      </c>
      <c r="U28" s="38">
        <v>128.61332400000001</v>
      </c>
      <c r="V28" s="38">
        <v>121.59173</v>
      </c>
      <c r="W28" s="38">
        <v>97.297003000000004</v>
      </c>
      <c r="X28" s="38">
        <v>81.389908000000005</v>
      </c>
      <c r="Y28" s="38">
        <v>78.042897999999994</v>
      </c>
      <c r="Z28" s="38">
        <v>74.460243000000006</v>
      </c>
      <c r="AA28" s="38">
        <v>61.47269</v>
      </c>
      <c r="AB28" s="38">
        <v>46.895826</v>
      </c>
      <c r="AC28" s="38">
        <f t="shared" si="0"/>
        <v>1777.4412950000001</v>
      </c>
    </row>
    <row r="29" spans="1:29" ht="12.75" customHeight="1" x14ac:dyDescent="0.15">
      <c r="A29" s="43">
        <v>21</v>
      </c>
      <c r="B29" s="43">
        <v>551299</v>
      </c>
      <c r="C29" s="8">
        <v>4.7229999999999999</v>
      </c>
      <c r="D29" s="8">
        <v>2.3055180000000002</v>
      </c>
      <c r="E29" s="8">
        <v>3.4356170000000001</v>
      </c>
      <c r="F29" s="8">
        <v>3.807734</v>
      </c>
      <c r="G29" s="8">
        <v>3.8919969999999999</v>
      </c>
      <c r="H29" s="8">
        <v>5.7215109999999996</v>
      </c>
      <c r="I29" s="8">
        <v>7.3814279999999997</v>
      </c>
      <c r="J29" s="8">
        <v>6.9723610000000003</v>
      </c>
      <c r="K29" s="8">
        <v>8.7568129999999993</v>
      </c>
      <c r="L29" s="8">
        <v>10.388889000000001</v>
      </c>
      <c r="M29" s="8">
        <v>13.140518999999999</v>
      </c>
      <c r="N29" s="8">
        <v>21.44669</v>
      </c>
      <c r="O29" s="8">
        <v>30.462422</v>
      </c>
      <c r="P29" s="38">
        <v>46.50027</v>
      </c>
      <c r="Q29" s="38">
        <v>29.257957999999999</v>
      </c>
      <c r="R29" s="38">
        <v>47.403404999999999</v>
      </c>
      <c r="S29" s="38">
        <v>59.954535999999997</v>
      </c>
      <c r="T29" s="38">
        <v>56.838580999999998</v>
      </c>
      <c r="U29" s="38">
        <v>51.500985</v>
      </c>
      <c r="V29" s="38">
        <v>61.928939999999997</v>
      </c>
      <c r="W29" s="38">
        <v>43.825622000000003</v>
      </c>
      <c r="X29" s="38">
        <v>40.991616999999998</v>
      </c>
      <c r="Y29" s="38">
        <v>41.312932000000004</v>
      </c>
      <c r="Z29" s="38">
        <v>42.267482999999999</v>
      </c>
      <c r="AA29" s="38">
        <v>60.8018</v>
      </c>
      <c r="AB29" s="38">
        <v>42.345714000000001</v>
      </c>
      <c r="AC29" s="38">
        <f t="shared" si="0"/>
        <v>747.36434200000008</v>
      </c>
    </row>
    <row r="30" spans="1:29" ht="12.75" customHeight="1" x14ac:dyDescent="0.15">
      <c r="A30" s="43">
        <v>22</v>
      </c>
      <c r="B30" s="43">
        <v>540761</v>
      </c>
      <c r="C30" s="8">
        <v>0</v>
      </c>
      <c r="D30" s="8">
        <v>33.430039999999998</v>
      </c>
      <c r="E30" s="8">
        <v>43.186788</v>
      </c>
      <c r="F30" s="8">
        <v>48.594647999999999</v>
      </c>
      <c r="G30" s="8">
        <v>58.913927999999999</v>
      </c>
      <c r="H30" s="8">
        <v>55.267538999999999</v>
      </c>
      <c r="I30" s="8">
        <v>68.708758000000003</v>
      </c>
      <c r="J30" s="8">
        <v>83.472053000000002</v>
      </c>
      <c r="K30" s="8">
        <v>82.818638000000007</v>
      </c>
      <c r="L30" s="8">
        <v>102.029995</v>
      </c>
      <c r="M30" s="8">
        <v>89.080340000000007</v>
      </c>
      <c r="N30" s="8">
        <v>69.531124000000005</v>
      </c>
      <c r="O30" s="8">
        <v>53.535659000000003</v>
      </c>
      <c r="P30" s="38">
        <v>57.307006000000001</v>
      </c>
      <c r="Q30" s="38">
        <v>36.414959000000003</v>
      </c>
      <c r="R30" s="38">
        <v>44.114781000000001</v>
      </c>
      <c r="S30" s="38">
        <v>53.845731000000001</v>
      </c>
      <c r="T30" s="38">
        <v>73.406993</v>
      </c>
      <c r="U30" s="38">
        <v>71.813974999999999</v>
      </c>
      <c r="V30" s="38">
        <v>56.882202999999997</v>
      </c>
      <c r="W30" s="38">
        <v>77.021761999999995</v>
      </c>
      <c r="X30" s="38">
        <v>76.910809</v>
      </c>
      <c r="Y30" s="38">
        <v>69.275171999999998</v>
      </c>
      <c r="Z30" s="38">
        <v>59.409956999999999</v>
      </c>
      <c r="AA30" s="38">
        <v>54.198925000000003</v>
      </c>
      <c r="AB30" s="38">
        <v>45.402237999999997</v>
      </c>
      <c r="AC30" s="38">
        <f t="shared" si="0"/>
        <v>1564.5740209999997</v>
      </c>
    </row>
    <row r="31" spans="1:29" ht="12.75" customHeight="1" x14ac:dyDescent="0.15">
      <c r="A31" s="43">
        <v>23</v>
      </c>
      <c r="B31" s="43">
        <v>540753</v>
      </c>
      <c r="C31" s="8">
        <v>1.859</v>
      </c>
      <c r="D31" s="8">
        <v>3.2150349999999999</v>
      </c>
      <c r="E31" s="8">
        <v>5.6400579999999998</v>
      </c>
      <c r="F31" s="8">
        <v>4.7787600000000001</v>
      </c>
      <c r="G31" s="8">
        <v>9.7098680000000002</v>
      </c>
      <c r="H31" s="8">
        <v>10.518586000000001</v>
      </c>
      <c r="I31" s="8">
        <v>8.7420310000000008</v>
      </c>
      <c r="J31" s="8">
        <v>11.958377</v>
      </c>
      <c r="K31" s="8">
        <v>9.5342219999999998</v>
      </c>
      <c r="L31" s="8">
        <v>22.623823000000002</v>
      </c>
      <c r="M31" s="8">
        <v>39.201039000000002</v>
      </c>
      <c r="N31" s="8">
        <v>41.868470000000002</v>
      </c>
      <c r="O31" s="8">
        <v>34.245367999999999</v>
      </c>
      <c r="P31" s="38">
        <v>34.081055999999997</v>
      </c>
      <c r="Q31" s="38">
        <v>24.261659000000002</v>
      </c>
      <c r="R31" s="38">
        <v>26.994208</v>
      </c>
      <c r="S31" s="38">
        <v>27.680619</v>
      </c>
      <c r="T31" s="38">
        <v>23.804876</v>
      </c>
      <c r="U31" s="38">
        <v>26.815576</v>
      </c>
      <c r="V31" s="38">
        <v>29.753806000000001</v>
      </c>
      <c r="W31" s="38">
        <v>30.15436</v>
      </c>
      <c r="X31" s="38">
        <v>29.748113</v>
      </c>
      <c r="Y31" s="38">
        <v>36.006284999999998</v>
      </c>
      <c r="Z31" s="38">
        <v>48.652085999999997</v>
      </c>
      <c r="AA31" s="38">
        <v>51.173119999999997</v>
      </c>
      <c r="AB31" s="38">
        <v>43.064173000000004</v>
      </c>
      <c r="AC31" s="38">
        <f t="shared" si="0"/>
        <v>636.08457399999998</v>
      </c>
    </row>
    <row r="32" spans="1:29" ht="12.75" customHeight="1" x14ac:dyDescent="0.15">
      <c r="A32" s="43">
        <v>24</v>
      </c>
      <c r="B32" s="43">
        <v>560311</v>
      </c>
      <c r="C32" s="8">
        <v>0</v>
      </c>
      <c r="D32" s="8">
        <v>10.768425000000001</v>
      </c>
      <c r="E32" s="8">
        <v>12.32809</v>
      </c>
      <c r="F32" s="8">
        <v>22.427835999999999</v>
      </c>
      <c r="G32" s="8">
        <v>27.839748</v>
      </c>
      <c r="H32" s="8">
        <v>30.753319999999999</v>
      </c>
      <c r="I32" s="8">
        <v>39.086005</v>
      </c>
      <c r="J32" s="8">
        <v>44.214568</v>
      </c>
      <c r="K32" s="8">
        <v>46.538868000000001</v>
      </c>
      <c r="L32" s="8">
        <v>54.410204</v>
      </c>
      <c r="M32" s="8">
        <v>65.198396000000002</v>
      </c>
      <c r="N32" s="8">
        <v>78.630486000000005</v>
      </c>
      <c r="O32" s="8">
        <v>62.457835000000003</v>
      </c>
      <c r="P32" s="38">
        <v>52.325969000000001</v>
      </c>
      <c r="Q32" s="38">
        <v>49.887833999999998</v>
      </c>
      <c r="R32" s="38">
        <v>59.391125000000002</v>
      </c>
      <c r="S32" s="38">
        <v>47.577759</v>
      </c>
      <c r="T32" s="38">
        <v>44.681427999999997</v>
      </c>
      <c r="U32" s="38">
        <v>55.433970000000002</v>
      </c>
      <c r="V32" s="38">
        <v>63.266956999999998</v>
      </c>
      <c r="W32" s="38">
        <v>68.327455</v>
      </c>
      <c r="X32" s="38">
        <v>60.270229999999998</v>
      </c>
      <c r="Y32" s="38">
        <v>65.225104999999999</v>
      </c>
      <c r="Z32" s="38">
        <v>68.533787000000004</v>
      </c>
      <c r="AA32" s="38">
        <v>50.658864000000001</v>
      </c>
      <c r="AB32" s="38">
        <v>66.635998999999998</v>
      </c>
      <c r="AC32" s="38">
        <f t="shared" si="0"/>
        <v>1246.8702630000003</v>
      </c>
    </row>
    <row r="33" spans="1:29" ht="12.75" customHeight="1" x14ac:dyDescent="0.15">
      <c r="A33" s="43">
        <v>25</v>
      </c>
      <c r="B33" s="43">
        <v>520939</v>
      </c>
      <c r="C33" s="8">
        <v>5.3339999999999996</v>
      </c>
      <c r="D33" s="8">
        <v>8.757816</v>
      </c>
      <c r="E33" s="8">
        <v>17.724931999999999</v>
      </c>
      <c r="F33" s="8">
        <v>20.716847999999999</v>
      </c>
      <c r="G33" s="8">
        <v>73.348951999999997</v>
      </c>
      <c r="H33" s="8">
        <v>68.723630999999997</v>
      </c>
      <c r="I33" s="8">
        <v>26.699466999999999</v>
      </c>
      <c r="J33" s="8">
        <v>22.748239000000002</v>
      </c>
      <c r="K33" s="8">
        <v>20.491661000000001</v>
      </c>
      <c r="L33" s="8">
        <v>23.999057000000001</v>
      </c>
      <c r="M33" s="8">
        <v>29.433119000000001</v>
      </c>
      <c r="N33" s="8">
        <v>36.781404000000002</v>
      </c>
      <c r="O33" s="8">
        <v>68.525019999999998</v>
      </c>
      <c r="P33" s="38">
        <v>77.224095000000005</v>
      </c>
      <c r="Q33" s="38">
        <v>56.466804000000003</v>
      </c>
      <c r="R33" s="38">
        <v>59.428645000000003</v>
      </c>
      <c r="S33" s="38">
        <v>73.882109</v>
      </c>
      <c r="T33" s="38">
        <v>72.400231000000005</v>
      </c>
      <c r="U33" s="38">
        <v>53.776125999999998</v>
      </c>
      <c r="V33" s="38">
        <v>72.187911</v>
      </c>
      <c r="W33" s="38">
        <v>73.711698999999996</v>
      </c>
      <c r="X33" s="38">
        <v>56.929462999999998</v>
      </c>
      <c r="Y33" s="38">
        <v>57.861803999999999</v>
      </c>
      <c r="Z33" s="38">
        <v>67.483157000000006</v>
      </c>
      <c r="AA33" s="38">
        <v>50.554161999999998</v>
      </c>
      <c r="AB33" s="38">
        <v>24.98798</v>
      </c>
      <c r="AC33" s="38">
        <f t="shared" si="0"/>
        <v>1220.1783319999997</v>
      </c>
    </row>
    <row r="34" spans="1:29" ht="12.75" customHeight="1" x14ac:dyDescent="0.15">
      <c r="A34" s="43"/>
      <c r="B34" s="48" t="s">
        <v>25</v>
      </c>
      <c r="C34" s="8">
        <f t="shared" ref="C34:Y34" si="1">SUM(C9:C33)</f>
        <v>536.57399999999984</v>
      </c>
      <c r="D34" s="8">
        <f t="shared" si="1"/>
        <v>734.47713500000009</v>
      </c>
      <c r="E34" s="8">
        <f t="shared" si="1"/>
        <v>966.80959299999972</v>
      </c>
      <c r="F34" s="8">
        <f t="shared" si="1"/>
        <v>1281.1024360000001</v>
      </c>
      <c r="G34" s="8">
        <f t="shared" si="1"/>
        <v>1924.2695459999998</v>
      </c>
      <c r="H34" s="8">
        <f t="shared" si="1"/>
        <v>2381.0588319999997</v>
      </c>
      <c r="I34" s="8">
        <f t="shared" si="1"/>
        <v>2227.3068860000003</v>
      </c>
      <c r="J34" s="8">
        <f t="shared" si="1"/>
        <v>2541.9205710000001</v>
      </c>
      <c r="K34" s="8">
        <f t="shared" si="1"/>
        <v>2654.617052000001</v>
      </c>
      <c r="L34" s="8">
        <f t="shared" si="1"/>
        <v>2774.6755589999998</v>
      </c>
      <c r="M34" s="8">
        <f t="shared" si="1"/>
        <v>2988.8970199999999</v>
      </c>
      <c r="N34" s="8">
        <f t="shared" si="1"/>
        <v>2948.4703269999995</v>
      </c>
      <c r="O34" s="8">
        <f t="shared" si="1"/>
        <v>2968.6174640000008</v>
      </c>
      <c r="P34" s="38">
        <f t="shared" si="1"/>
        <v>2835.8549740000003</v>
      </c>
      <c r="Q34" s="38">
        <f t="shared" si="1"/>
        <v>2333.9092520000004</v>
      </c>
      <c r="R34" s="38">
        <f t="shared" si="1"/>
        <v>3032.2915459999999</v>
      </c>
      <c r="S34" s="38">
        <f t="shared" si="1"/>
        <v>3467.0944090000007</v>
      </c>
      <c r="T34" s="38">
        <f t="shared" si="1"/>
        <v>3709.3134639999998</v>
      </c>
      <c r="U34" s="38">
        <f t="shared" si="1"/>
        <v>3892.4528360000004</v>
      </c>
      <c r="V34" s="38">
        <f t="shared" si="1"/>
        <v>4186.7356609999988</v>
      </c>
      <c r="W34" s="38">
        <f t="shared" si="1"/>
        <v>4170.392621</v>
      </c>
      <c r="X34" s="38">
        <f t="shared" si="1"/>
        <v>3990.9202580000001</v>
      </c>
      <c r="Y34" s="38">
        <f t="shared" si="1"/>
        <v>4049.1980639999997</v>
      </c>
      <c r="Z34" s="38">
        <f t="shared" ref="Z34:AB34" si="2">SUM(Z9:Z33)</f>
        <v>4216.1857209999998</v>
      </c>
      <c r="AA34" s="38">
        <f t="shared" si="2"/>
        <v>3922.6046820000001</v>
      </c>
      <c r="AB34" s="38">
        <f t="shared" si="2"/>
        <v>3110.5418810000001</v>
      </c>
      <c r="AC34" s="38">
        <f t="shared" si="0"/>
        <v>73846.291789999988</v>
      </c>
    </row>
    <row r="35" spans="1:29" ht="12.75" customHeight="1" x14ac:dyDescent="0.15">
      <c r="A35" s="43"/>
      <c r="B35" s="48" t="s">
        <v>26</v>
      </c>
      <c r="C35" s="8">
        <f t="shared" ref="C35:Y35" si="3">C36-C34</f>
        <v>1004.2795830000002</v>
      </c>
      <c r="D35" s="8">
        <f t="shared" si="3"/>
        <v>1078.3200939999999</v>
      </c>
      <c r="E35" s="8">
        <f t="shared" si="3"/>
        <v>1272.6973370000003</v>
      </c>
      <c r="F35" s="8">
        <f t="shared" si="3"/>
        <v>1601.2844499999997</v>
      </c>
      <c r="G35" s="8">
        <f t="shared" si="3"/>
        <v>2165.2592590000004</v>
      </c>
      <c r="H35" s="8">
        <f t="shared" si="3"/>
        <v>2610.3140140000005</v>
      </c>
      <c r="I35" s="8">
        <f t="shared" si="3"/>
        <v>2380.2850119999994</v>
      </c>
      <c r="J35" s="8">
        <f t="shared" si="3"/>
        <v>2322.9891409999996</v>
      </c>
      <c r="K35" s="8">
        <f t="shared" si="3"/>
        <v>2187.606479999999</v>
      </c>
      <c r="L35" s="8">
        <f t="shared" si="3"/>
        <v>2413.4045030000002</v>
      </c>
      <c r="M35" s="8">
        <f t="shared" si="3"/>
        <v>2529.5694140000001</v>
      </c>
      <c r="N35" s="8">
        <f t="shared" si="3"/>
        <v>2346.0223280000005</v>
      </c>
      <c r="O35" s="8">
        <f t="shared" si="3"/>
        <v>2003.746525999999</v>
      </c>
      <c r="P35" s="38">
        <f t="shared" si="3"/>
        <v>1764.2392829999994</v>
      </c>
      <c r="Q35" s="38">
        <f t="shared" si="3"/>
        <v>1263.6220769999995</v>
      </c>
      <c r="R35" s="38">
        <f t="shared" si="3"/>
        <v>1469.2021669999999</v>
      </c>
      <c r="S35" s="38">
        <f t="shared" si="3"/>
        <v>1552.5028739999993</v>
      </c>
      <c r="T35" s="38">
        <f t="shared" si="3"/>
        <v>1580.4549710000001</v>
      </c>
      <c r="U35" s="38">
        <f t="shared" si="3"/>
        <v>1560.1170589999992</v>
      </c>
      <c r="V35" s="38">
        <f t="shared" si="3"/>
        <v>1629.5726410000016</v>
      </c>
      <c r="W35" s="38">
        <f t="shared" si="3"/>
        <v>1825.2802529999999</v>
      </c>
      <c r="X35" s="38">
        <f t="shared" si="3"/>
        <v>1740.8215909999999</v>
      </c>
      <c r="Y35" s="38">
        <f t="shared" si="3"/>
        <v>1586.4044230000022</v>
      </c>
      <c r="Z35" s="38">
        <f t="shared" ref="Z35:AB35" si="4">Z36-Z34</f>
        <v>1633.7937870000023</v>
      </c>
      <c r="AA35" s="38">
        <f t="shared" si="4"/>
        <v>1198.7182779999985</v>
      </c>
      <c r="AB35" s="38">
        <f t="shared" si="4"/>
        <v>847.48022799999808</v>
      </c>
      <c r="AC35" s="38">
        <f t="shared" si="0"/>
        <v>45567.987772999993</v>
      </c>
    </row>
    <row r="36" spans="1:29" ht="12.75" customHeight="1" x14ac:dyDescent="0.15">
      <c r="A36" s="43"/>
      <c r="B36" s="48" t="s">
        <v>7</v>
      </c>
      <c r="C36" s="8">
        <v>1540.8535830000001</v>
      </c>
      <c r="D36" s="8">
        <v>1812.797229</v>
      </c>
      <c r="E36" s="8">
        <v>2239.50693</v>
      </c>
      <c r="F36" s="8">
        <v>2882.3868859999998</v>
      </c>
      <c r="G36" s="8">
        <v>4089.5288049999999</v>
      </c>
      <c r="H36" s="8">
        <v>4991.3728460000002</v>
      </c>
      <c r="I36" s="8">
        <v>4607.5918979999997</v>
      </c>
      <c r="J36" s="8">
        <v>4864.9097119999997</v>
      </c>
      <c r="K36" s="8">
        <v>4842.223532</v>
      </c>
      <c r="L36" s="8">
        <v>5188.080062</v>
      </c>
      <c r="M36" s="8">
        <v>5518.4664339999999</v>
      </c>
      <c r="N36" s="8">
        <v>5294.492655</v>
      </c>
      <c r="O36" s="8">
        <v>4972.3639899999998</v>
      </c>
      <c r="P36" s="10">
        <v>4600.0942569999997</v>
      </c>
      <c r="Q36" s="10">
        <v>3597.5313289999999</v>
      </c>
      <c r="R36" s="10">
        <v>4501.4937129999998</v>
      </c>
      <c r="S36" s="10">
        <v>5019.5972830000001</v>
      </c>
      <c r="T36" s="10">
        <v>5289.768435</v>
      </c>
      <c r="U36" s="10">
        <v>5452.5698949999996</v>
      </c>
      <c r="V36" s="10">
        <v>5816.3083020000004</v>
      </c>
      <c r="W36" s="10">
        <v>5995.6728739999999</v>
      </c>
      <c r="X36" s="10">
        <v>5731.741849</v>
      </c>
      <c r="Y36" s="10">
        <v>5635.6024870000019</v>
      </c>
      <c r="Z36" s="10">
        <v>5849.9795080000022</v>
      </c>
      <c r="AA36" s="10">
        <v>5121.3229599999986</v>
      </c>
      <c r="AB36" s="38">
        <v>3958.0221089999982</v>
      </c>
      <c r="AC36" s="38">
        <f>SUM(C36:AB36)</f>
        <v>119414.27956299999</v>
      </c>
    </row>
    <row r="37" spans="1:29" s="2" customFormat="1" x14ac:dyDescent="0.1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2" customFormat="1" x14ac:dyDescent="0.15">
      <c r="A39" s="5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1">
        <v>392190</v>
      </c>
      <c r="C40" s="13">
        <f>C9/C$36*100</f>
        <v>7.1504522698053128</v>
      </c>
      <c r="D40" s="72">
        <f t="shared" ref="D40:V50" si="5">D9/D$36*100</f>
        <v>7.5770724823851765</v>
      </c>
      <c r="E40" s="72">
        <f t="shared" si="5"/>
        <v>6.6022089960668273</v>
      </c>
      <c r="F40" s="72">
        <f t="shared" si="5"/>
        <v>6.0912516932676617</v>
      </c>
      <c r="G40" s="72">
        <f t="shared" si="5"/>
        <v>4.8958802235408143</v>
      </c>
      <c r="H40" s="72">
        <f t="shared" si="5"/>
        <v>4.4903555577823484</v>
      </c>
      <c r="I40" s="72">
        <f t="shared" si="5"/>
        <v>4.9815171803655263</v>
      </c>
      <c r="J40" s="72">
        <f t="shared" si="5"/>
        <v>5.0279218624890278</v>
      </c>
      <c r="K40" s="72">
        <f t="shared" si="5"/>
        <v>5.9813181710009502</v>
      </c>
      <c r="L40" s="72">
        <f t="shared" si="5"/>
        <v>6.4729877138892933</v>
      </c>
      <c r="M40" s="72">
        <f t="shared" si="5"/>
        <v>7.6482475710932265</v>
      </c>
      <c r="N40" s="72">
        <f t="shared" si="5"/>
        <v>7.5934934506014535</v>
      </c>
      <c r="O40" s="72">
        <f t="shared" si="5"/>
        <v>7.9961032176970619</v>
      </c>
      <c r="P40" s="72">
        <f t="shared" si="5"/>
        <v>8.3404288600428131</v>
      </c>
      <c r="Q40" s="72">
        <f t="shared" si="5"/>
        <v>9.1539063842298507</v>
      </c>
      <c r="R40" s="72">
        <f t="shared" si="5"/>
        <v>9.4182512745853089</v>
      </c>
      <c r="S40" s="72">
        <f t="shared" si="5"/>
        <v>9.919475904696796</v>
      </c>
      <c r="T40" s="72">
        <f t="shared" si="5"/>
        <v>11.005439220138564</v>
      </c>
      <c r="U40" s="72">
        <f t="shared" si="5"/>
        <v>10.872599350695717</v>
      </c>
      <c r="V40" s="72">
        <f t="shared" si="5"/>
        <v>10.932120427339754</v>
      </c>
      <c r="W40" s="78">
        <f t="shared" ref="W40:AC40" si="6">W9/W$36*100</f>
        <v>10.429042413430375</v>
      </c>
      <c r="X40" s="78">
        <f t="shared" si="6"/>
        <v>10.589522295144803</v>
      </c>
      <c r="Y40" s="78">
        <f t="shared" si="6"/>
        <v>11.7302619821915</v>
      </c>
      <c r="Z40" s="78">
        <f t="shared" si="6"/>
        <v>11.617644917740108</v>
      </c>
      <c r="AA40" s="78">
        <f t="shared" si="6"/>
        <v>13.177110900266289</v>
      </c>
      <c r="AB40" s="78">
        <f t="shared" si="6"/>
        <v>15.505814901955114</v>
      </c>
      <c r="AC40" s="78">
        <f t="shared" si="6"/>
        <v>8.8966119804751944</v>
      </c>
    </row>
    <row r="41" spans="1:29" ht="12.75" customHeight="1" x14ac:dyDescent="0.15">
      <c r="A41" s="43">
        <v>2</v>
      </c>
      <c r="B41" s="71">
        <v>392112</v>
      </c>
      <c r="C41" s="72">
        <f t="shared" ref="C41:R67" si="7">C10/C$36*100</f>
        <v>2.4583776432702109</v>
      </c>
      <c r="D41" s="72">
        <f t="shared" si="7"/>
        <v>2.4328399941524843</v>
      </c>
      <c r="E41" s="72">
        <f t="shared" si="7"/>
        <v>2.6777997958684594</v>
      </c>
      <c r="F41" s="72">
        <f t="shared" si="7"/>
        <v>2.325142274464262</v>
      </c>
      <c r="G41" s="72">
        <f t="shared" si="7"/>
        <v>1.7006915788187</v>
      </c>
      <c r="H41" s="72">
        <f t="shared" si="7"/>
        <v>1.8535363286704065</v>
      </c>
      <c r="I41" s="72">
        <f t="shared" si="7"/>
        <v>0.6249657877143876</v>
      </c>
      <c r="J41" s="72">
        <f t="shared" si="7"/>
        <v>0.73021211292728727</v>
      </c>
      <c r="K41" s="72">
        <f t="shared" si="7"/>
        <v>0.73259397806751236</v>
      </c>
      <c r="L41" s="72">
        <f t="shared" si="7"/>
        <v>1.2544084174158219</v>
      </c>
      <c r="M41" s="72">
        <f t="shared" si="7"/>
        <v>2.1050224983573762</v>
      </c>
      <c r="N41" s="72">
        <f t="shared" si="7"/>
        <v>3.1385149404839434</v>
      </c>
      <c r="O41" s="72">
        <f t="shared" si="7"/>
        <v>3.8074147303122112</v>
      </c>
      <c r="P41" s="72">
        <f t="shared" si="7"/>
        <v>3.3817130977975092</v>
      </c>
      <c r="Q41" s="72">
        <f t="shared" si="7"/>
        <v>3.4674590320989531</v>
      </c>
      <c r="R41" s="72">
        <f t="shared" si="7"/>
        <v>4.4674234114608442</v>
      </c>
      <c r="S41" s="72">
        <f t="shared" si="5"/>
        <v>4.7712103281891904</v>
      </c>
      <c r="T41" s="72">
        <f t="shared" si="5"/>
        <v>5.5192267598761156</v>
      </c>
      <c r="U41" s="72">
        <f t="shared" si="5"/>
        <v>5.7338513035237311</v>
      </c>
      <c r="V41" s="78">
        <f t="shared" ref="V41:AC56" si="8">V10/V$36*100</f>
        <v>6.6214260146349444</v>
      </c>
      <c r="W41" s="78">
        <f t="shared" si="8"/>
        <v>7.4221896082718137</v>
      </c>
      <c r="X41" s="78">
        <f t="shared" si="8"/>
        <v>8.081099937897779</v>
      </c>
      <c r="Y41" s="78">
        <f t="shared" si="8"/>
        <v>8.8993935458883229</v>
      </c>
      <c r="Z41" s="78">
        <f t="shared" si="8"/>
        <v>9.8888671525924234</v>
      </c>
      <c r="AA41" s="78">
        <f t="shared" si="8"/>
        <v>10.967960552130464</v>
      </c>
      <c r="AB41" s="78">
        <f t="shared" si="8"/>
        <v>10.468054917072728</v>
      </c>
      <c r="AC41" s="78">
        <f t="shared" si="8"/>
        <v>4.7585987059462873</v>
      </c>
    </row>
    <row r="42" spans="1:29" ht="12.75" customHeight="1" x14ac:dyDescent="0.15">
      <c r="A42" s="43">
        <v>3</v>
      </c>
      <c r="B42" s="71">
        <v>392113</v>
      </c>
      <c r="C42" s="72">
        <f t="shared" si="7"/>
        <v>2.7882597330469392</v>
      </c>
      <c r="D42" s="72">
        <f t="shared" si="5"/>
        <v>2.1027920492259313</v>
      </c>
      <c r="E42" s="72">
        <f t="shared" si="5"/>
        <v>1.9446814571812914</v>
      </c>
      <c r="F42" s="72">
        <f t="shared" si="5"/>
        <v>2.1745685946754616</v>
      </c>
      <c r="G42" s="72">
        <f t="shared" si="5"/>
        <v>2.1150557955294804</v>
      </c>
      <c r="H42" s="72">
        <f t="shared" si="5"/>
        <v>2.6554984387956497</v>
      </c>
      <c r="I42" s="72">
        <f t="shared" si="5"/>
        <v>3.4625805959345404</v>
      </c>
      <c r="J42" s="72">
        <f t="shared" si="5"/>
        <v>3.3710040208039116</v>
      </c>
      <c r="K42" s="72">
        <f t="shared" si="5"/>
        <v>3.4432365399524474</v>
      </c>
      <c r="L42" s="72">
        <f t="shared" si="5"/>
        <v>2.969248260610208</v>
      </c>
      <c r="M42" s="72">
        <f t="shared" si="5"/>
        <v>2.808179824112345</v>
      </c>
      <c r="N42" s="72">
        <f t="shared" si="5"/>
        <v>2.9139163665531611</v>
      </c>
      <c r="O42" s="72">
        <f t="shared" si="5"/>
        <v>3.5463796567314456</v>
      </c>
      <c r="P42" s="72">
        <f t="shared" si="5"/>
        <v>3.7712739197900316</v>
      </c>
      <c r="Q42" s="72">
        <f t="shared" si="5"/>
        <v>4.2445329042470163</v>
      </c>
      <c r="R42" s="72">
        <f t="shared" si="5"/>
        <v>4.5724684321024176</v>
      </c>
      <c r="S42" s="72">
        <f t="shared" si="5"/>
        <v>4.8828357770867807</v>
      </c>
      <c r="T42" s="72">
        <f t="shared" si="5"/>
        <v>6.2992045700011809</v>
      </c>
      <c r="U42" s="72">
        <f t="shared" si="5"/>
        <v>6.0809135212378607</v>
      </c>
      <c r="V42" s="78">
        <f t="shared" si="8"/>
        <v>7.5325981920412985</v>
      </c>
      <c r="W42" s="78">
        <f t="shared" si="8"/>
        <v>6.6237910964453333</v>
      </c>
      <c r="X42" s="78">
        <f t="shared" si="8"/>
        <v>6.7167817243403549</v>
      </c>
      <c r="Y42" s="78">
        <f t="shared" si="8"/>
        <v>6.7090640596489584</v>
      </c>
      <c r="Z42" s="78">
        <f t="shared" si="8"/>
        <v>6.9112361410343572</v>
      </c>
      <c r="AA42" s="78">
        <f t="shared" si="8"/>
        <v>7.6359117762024544</v>
      </c>
      <c r="AB42" s="78">
        <f t="shared" si="8"/>
        <v>8.1919390056646133</v>
      </c>
      <c r="AC42" s="78">
        <f t="shared" si="8"/>
        <v>4.7700245170385038</v>
      </c>
    </row>
    <row r="43" spans="1:29" ht="12.75" customHeight="1" x14ac:dyDescent="0.15">
      <c r="A43" s="43">
        <v>4</v>
      </c>
      <c r="B43" s="71">
        <v>590320</v>
      </c>
      <c r="C43" s="72">
        <f t="shared" si="7"/>
        <v>2.8687995074740336</v>
      </c>
      <c r="D43" s="72">
        <f t="shared" si="5"/>
        <v>3.1028663934481333</v>
      </c>
      <c r="E43" s="72">
        <f t="shared" si="5"/>
        <v>3.6907988491913262</v>
      </c>
      <c r="F43" s="72">
        <f t="shared" si="5"/>
        <v>3.7634328870590075</v>
      </c>
      <c r="G43" s="72">
        <f t="shared" si="5"/>
        <v>3.2632350171207567</v>
      </c>
      <c r="H43" s="72">
        <f t="shared" si="5"/>
        <v>3.0525095940709051</v>
      </c>
      <c r="I43" s="72">
        <f t="shared" si="5"/>
        <v>3.8170519849282019</v>
      </c>
      <c r="J43" s="72">
        <f t="shared" si="5"/>
        <v>3.4565005098701</v>
      </c>
      <c r="K43" s="72">
        <f t="shared" si="5"/>
        <v>4.2979810333960433</v>
      </c>
      <c r="L43" s="72">
        <f t="shared" si="5"/>
        <v>3.9982648594677754</v>
      </c>
      <c r="M43" s="72">
        <f t="shared" si="5"/>
        <v>3.8929045699437879</v>
      </c>
      <c r="N43" s="72">
        <f t="shared" si="5"/>
        <v>3.9601474525041156</v>
      </c>
      <c r="O43" s="72">
        <f t="shared" si="5"/>
        <v>4.9367001388810232</v>
      </c>
      <c r="P43" s="72">
        <f t="shared" si="5"/>
        <v>5.1580085699100495</v>
      </c>
      <c r="Q43" s="72">
        <f t="shared" si="5"/>
        <v>3.9543605041945136</v>
      </c>
      <c r="R43" s="72">
        <f t="shared" si="5"/>
        <v>3.6612298829617402</v>
      </c>
      <c r="S43" s="72">
        <f t="shared" si="5"/>
        <v>3.9304477008180738</v>
      </c>
      <c r="T43" s="72">
        <f t="shared" si="5"/>
        <v>4.4922081546656587</v>
      </c>
      <c r="U43" s="72">
        <f t="shared" si="5"/>
        <v>5.2530155966024532</v>
      </c>
      <c r="V43" s="78">
        <f t="shared" si="8"/>
        <v>5.043768070188519</v>
      </c>
      <c r="W43" s="78">
        <f t="shared" si="8"/>
        <v>4.8621401821996733</v>
      </c>
      <c r="X43" s="78">
        <f t="shared" si="8"/>
        <v>5.8000010949202121</v>
      </c>
      <c r="Y43" s="78">
        <f t="shared" si="8"/>
        <v>5.3725940872947859</v>
      </c>
      <c r="Z43" s="78">
        <f t="shared" si="8"/>
        <v>5.4358412976512582</v>
      </c>
      <c r="AA43" s="78">
        <f t="shared" si="8"/>
        <v>5.668320300581084</v>
      </c>
      <c r="AB43" s="78">
        <f t="shared" si="8"/>
        <v>4.8535940100783321</v>
      </c>
      <c r="AC43" s="78">
        <f t="shared" si="8"/>
        <v>4.4325756227566382</v>
      </c>
    </row>
    <row r="44" spans="1:29" ht="12.75" customHeight="1" x14ac:dyDescent="0.15">
      <c r="A44" s="43">
        <v>5</v>
      </c>
      <c r="B44" s="71">
        <v>590390</v>
      </c>
      <c r="C44" s="72">
        <f t="shared" si="7"/>
        <v>2.2391485070778461</v>
      </c>
      <c r="D44" s="72">
        <f t="shared" si="5"/>
        <v>1.5150120245467344</v>
      </c>
      <c r="E44" s="72">
        <f t="shared" si="5"/>
        <v>2.3059143648195812</v>
      </c>
      <c r="F44" s="72">
        <f t="shared" si="5"/>
        <v>2.3998457783713354</v>
      </c>
      <c r="G44" s="72">
        <f t="shared" si="5"/>
        <v>2.1819002690702405</v>
      </c>
      <c r="H44" s="72">
        <f t="shared" si="5"/>
        <v>2.4551846512168969</v>
      </c>
      <c r="I44" s="72">
        <f t="shared" si="5"/>
        <v>3.4995297016211566</v>
      </c>
      <c r="J44" s="72">
        <f t="shared" si="5"/>
        <v>3.7313326401976195</v>
      </c>
      <c r="K44" s="72">
        <f t="shared" si="5"/>
        <v>3.0299691460010032</v>
      </c>
      <c r="L44" s="72">
        <f t="shared" si="5"/>
        <v>2.6174529185590663</v>
      </c>
      <c r="M44" s="72">
        <f t="shared" si="5"/>
        <v>2.6058161759220373</v>
      </c>
      <c r="N44" s="72">
        <f t="shared" si="5"/>
        <v>3.3136872677368929</v>
      </c>
      <c r="O44" s="72">
        <f t="shared" si="5"/>
        <v>4.0296722123112314</v>
      </c>
      <c r="P44" s="72">
        <f t="shared" si="5"/>
        <v>4.1186277153277038</v>
      </c>
      <c r="Q44" s="72">
        <f t="shared" si="5"/>
        <v>4.1412743733190158</v>
      </c>
      <c r="R44" s="72">
        <f t="shared" si="5"/>
        <v>5.02747570981668</v>
      </c>
      <c r="S44" s="72">
        <f t="shared" si="5"/>
        <v>5.0082734097296306</v>
      </c>
      <c r="T44" s="72">
        <f t="shared" si="5"/>
        <v>5.9531861152254768</v>
      </c>
      <c r="U44" s="72">
        <f t="shared" si="5"/>
        <v>5.8577924749371793</v>
      </c>
      <c r="V44" s="78">
        <f t="shared" si="8"/>
        <v>5.888131168738723</v>
      </c>
      <c r="W44" s="78">
        <f t="shared" si="8"/>
        <v>6.0690901696449018</v>
      </c>
      <c r="X44" s="78">
        <f t="shared" si="8"/>
        <v>6.1694807323134215</v>
      </c>
      <c r="Y44" s="78">
        <f t="shared" si="8"/>
        <v>5.8433717381528991</v>
      </c>
      <c r="Z44" s="78">
        <f t="shared" si="8"/>
        <v>4.9262585040836333</v>
      </c>
      <c r="AA44" s="78">
        <f t="shared" si="8"/>
        <v>4.2420130246970418</v>
      </c>
      <c r="AB44" s="78">
        <f t="shared" si="8"/>
        <v>4.9241219132361378</v>
      </c>
      <c r="AC44" s="78">
        <f t="shared" si="8"/>
        <v>4.2537024119633591</v>
      </c>
    </row>
    <row r="45" spans="1:29" ht="12.75" customHeight="1" x14ac:dyDescent="0.15">
      <c r="A45" s="43">
        <v>6</v>
      </c>
      <c r="B45" s="71">
        <v>580632</v>
      </c>
      <c r="C45" s="72">
        <f t="shared" si="7"/>
        <v>5.5601648946550171</v>
      </c>
      <c r="D45" s="72">
        <f t="shared" si="5"/>
        <v>5.5458151850473731</v>
      </c>
      <c r="E45" s="72">
        <f t="shared" si="5"/>
        <v>5.4566239721347953</v>
      </c>
      <c r="F45" s="72">
        <f t="shared" si="5"/>
        <v>5.3141796038548872</v>
      </c>
      <c r="G45" s="72">
        <f t="shared" si="5"/>
        <v>4.1702689999759031</v>
      </c>
      <c r="H45" s="72">
        <f t="shared" si="5"/>
        <v>3.7565493259086424</v>
      </c>
      <c r="I45" s="72">
        <f t="shared" si="5"/>
        <v>3.6053594519103829</v>
      </c>
      <c r="J45" s="72">
        <f t="shared" si="5"/>
        <v>3.7231074515777158</v>
      </c>
      <c r="K45" s="72">
        <f t="shared" si="5"/>
        <v>3.6776715247271241</v>
      </c>
      <c r="L45" s="72">
        <f t="shared" si="5"/>
        <v>3.3990292534541076</v>
      </c>
      <c r="M45" s="72">
        <f t="shared" si="5"/>
        <v>3.6345978252986506</v>
      </c>
      <c r="N45" s="72">
        <f t="shared" si="5"/>
        <v>3.9662334558475272</v>
      </c>
      <c r="O45" s="72">
        <f t="shared" si="5"/>
        <v>4.9263158628899975</v>
      </c>
      <c r="P45" s="72">
        <f t="shared" si="5"/>
        <v>4.5733805493194701</v>
      </c>
      <c r="Q45" s="72">
        <f t="shared" si="5"/>
        <v>4.3363242383038045</v>
      </c>
      <c r="R45" s="72">
        <f t="shared" si="5"/>
        <v>4.6146129539201697</v>
      </c>
      <c r="S45" s="72">
        <f t="shared" si="5"/>
        <v>4.342695174735594</v>
      </c>
      <c r="T45" s="72">
        <f t="shared" si="5"/>
        <v>4.1817786868774345</v>
      </c>
      <c r="U45" s="72">
        <f t="shared" si="5"/>
        <v>4.1823912832207721</v>
      </c>
      <c r="V45" s="78">
        <f t="shared" si="8"/>
        <v>3.6776897112975631</v>
      </c>
      <c r="W45" s="78">
        <f t="shared" si="8"/>
        <v>3.3756506609569907</v>
      </c>
      <c r="X45" s="78">
        <f t="shared" si="8"/>
        <v>3.2896531799124302</v>
      </c>
      <c r="Y45" s="78">
        <f t="shared" si="8"/>
        <v>3.6083708258183247</v>
      </c>
      <c r="Z45" s="78">
        <f t="shared" si="8"/>
        <v>3.797269369853661</v>
      </c>
      <c r="AA45" s="78">
        <f t="shared" si="8"/>
        <v>3.9404542259135331</v>
      </c>
      <c r="AB45" s="78">
        <f t="shared" si="8"/>
        <v>3.7622631935631792</v>
      </c>
      <c r="AC45" s="78">
        <f t="shared" si="8"/>
        <v>4.0189769109380622</v>
      </c>
    </row>
    <row r="46" spans="1:29" ht="12.75" customHeight="1" x14ac:dyDescent="0.15">
      <c r="A46" s="43">
        <v>7</v>
      </c>
      <c r="B46" s="71">
        <v>560312</v>
      </c>
      <c r="C46" s="72">
        <f t="shared" si="7"/>
        <v>0</v>
      </c>
      <c r="D46" s="72">
        <f t="shared" si="5"/>
        <v>0.64053931759402538</v>
      </c>
      <c r="E46" s="72">
        <f t="shared" si="5"/>
        <v>0.9453720243678817</v>
      </c>
      <c r="F46" s="72">
        <f t="shared" si="5"/>
        <v>0.66745904560710678</v>
      </c>
      <c r="G46" s="72">
        <f t="shared" si="5"/>
        <v>0.53648195296181567</v>
      </c>
      <c r="H46" s="72">
        <f t="shared" si="5"/>
        <v>0.53221598184733154</v>
      </c>
      <c r="I46" s="72">
        <f t="shared" si="5"/>
        <v>1.4738468706283849</v>
      </c>
      <c r="J46" s="72">
        <f t="shared" si="5"/>
        <v>1.5356946669681588</v>
      </c>
      <c r="K46" s="72">
        <f t="shared" si="5"/>
        <v>2.5373736711665709</v>
      </c>
      <c r="L46" s="72">
        <f t="shared" si="5"/>
        <v>2.0890321025273337</v>
      </c>
      <c r="M46" s="72">
        <f t="shared" si="5"/>
        <v>1.9351655442179321</v>
      </c>
      <c r="N46" s="72">
        <f t="shared" si="5"/>
        <v>2.5381805350714952</v>
      </c>
      <c r="O46" s="72">
        <f t="shared" si="5"/>
        <v>2.6711876135198218</v>
      </c>
      <c r="P46" s="72">
        <f t="shared" si="5"/>
        <v>3.0617844794305054</v>
      </c>
      <c r="Q46" s="72">
        <f t="shared" si="5"/>
        <v>3.6346709463221467</v>
      </c>
      <c r="R46" s="72">
        <f t="shared" si="5"/>
        <v>3.6720851908029761</v>
      </c>
      <c r="S46" s="72">
        <f t="shared" si="5"/>
        <v>4.059878064126365</v>
      </c>
      <c r="T46" s="72">
        <f t="shared" si="5"/>
        <v>2.8860823091965839</v>
      </c>
      <c r="U46" s="72">
        <f t="shared" si="5"/>
        <v>3.8516078481191118</v>
      </c>
      <c r="V46" s="78">
        <f t="shared" si="8"/>
        <v>3.625359747995009</v>
      </c>
      <c r="W46" s="78">
        <f t="shared" si="8"/>
        <v>3.6285304680883765</v>
      </c>
      <c r="X46" s="78">
        <f t="shared" si="8"/>
        <v>3.2426027008251612</v>
      </c>
      <c r="Y46" s="78">
        <f t="shared" si="8"/>
        <v>3.3745608821539999</v>
      </c>
      <c r="Z46" s="78">
        <f t="shared" si="8"/>
        <v>3.1479891980503663</v>
      </c>
      <c r="AA46" s="78">
        <f t="shared" si="8"/>
        <v>3.8661188826880784</v>
      </c>
      <c r="AB46" s="78">
        <f t="shared" si="8"/>
        <v>5.6496426205283763</v>
      </c>
      <c r="AC46" s="78">
        <f t="shared" si="8"/>
        <v>2.7316472459887531</v>
      </c>
    </row>
    <row r="47" spans="1:29" ht="12.75" customHeight="1" x14ac:dyDescent="0.15">
      <c r="A47" s="43">
        <v>8</v>
      </c>
      <c r="B47" s="71">
        <v>560313</v>
      </c>
      <c r="C47" s="72">
        <f t="shared" si="7"/>
        <v>0</v>
      </c>
      <c r="D47" s="72">
        <f t="shared" si="5"/>
        <v>1.2876511297888795</v>
      </c>
      <c r="E47" s="72">
        <f t="shared" si="5"/>
        <v>1.1993822229431546</v>
      </c>
      <c r="F47" s="72">
        <f t="shared" si="5"/>
        <v>1.7953709216258211</v>
      </c>
      <c r="G47" s="72">
        <f t="shared" si="5"/>
        <v>2.4045350134170285</v>
      </c>
      <c r="H47" s="72">
        <f t="shared" si="5"/>
        <v>2.9260510385843452</v>
      </c>
      <c r="I47" s="72">
        <f t="shared" si="5"/>
        <v>2.3128878242506192</v>
      </c>
      <c r="J47" s="72">
        <f t="shared" si="5"/>
        <v>1.8993131315897278</v>
      </c>
      <c r="K47" s="72">
        <f t="shared" si="5"/>
        <v>0.86456735678017427</v>
      </c>
      <c r="L47" s="72">
        <f t="shared" si="5"/>
        <v>1.0340924650133128</v>
      </c>
      <c r="M47" s="72">
        <f t="shared" si="5"/>
        <v>0.96001895877437171</v>
      </c>
      <c r="N47" s="72">
        <f t="shared" si="5"/>
        <v>1.0310532010738997</v>
      </c>
      <c r="O47" s="72">
        <f t="shared" si="5"/>
        <v>1.196950587682138</v>
      </c>
      <c r="P47" s="72">
        <f t="shared" si="5"/>
        <v>1.4074421823309176</v>
      </c>
      <c r="Q47" s="72">
        <f t="shared" si="5"/>
        <v>2.0240129505763091</v>
      </c>
      <c r="R47" s="72">
        <f t="shared" si="5"/>
        <v>2.0302587058172796</v>
      </c>
      <c r="S47" s="72">
        <f t="shared" si="5"/>
        <v>1.9797718302334972</v>
      </c>
      <c r="T47" s="72">
        <f t="shared" si="5"/>
        <v>1.9968695850861005</v>
      </c>
      <c r="U47" s="72">
        <f t="shared" si="5"/>
        <v>2.1085150527905339</v>
      </c>
      <c r="V47" s="78">
        <f t="shared" si="8"/>
        <v>2.2245867701942186</v>
      </c>
      <c r="W47" s="78">
        <f t="shared" si="8"/>
        <v>1.9750427097767642</v>
      </c>
      <c r="X47" s="78">
        <f t="shared" si="8"/>
        <v>1.719444378277337</v>
      </c>
      <c r="Y47" s="78">
        <f t="shared" si="8"/>
        <v>2.1008220376278639</v>
      </c>
      <c r="Z47" s="78">
        <f t="shared" si="8"/>
        <v>1.9427348564996025</v>
      </c>
      <c r="AA47" s="78">
        <f t="shared" si="8"/>
        <v>2.2067278686130747</v>
      </c>
      <c r="AB47" s="78">
        <f t="shared" si="8"/>
        <v>2.469326226797993</v>
      </c>
      <c r="AC47" s="78">
        <f t="shared" si="8"/>
        <v>1.7970893295619923</v>
      </c>
    </row>
    <row r="48" spans="1:29" ht="12.75" customHeight="1" x14ac:dyDescent="0.15">
      <c r="A48" s="43">
        <v>9</v>
      </c>
      <c r="B48" s="71">
        <v>520942</v>
      </c>
      <c r="C48" s="72">
        <f t="shared" si="7"/>
        <v>1.2948018046695875</v>
      </c>
      <c r="D48" s="72">
        <f t="shared" si="5"/>
        <v>3.1052591596828836</v>
      </c>
      <c r="E48" s="72">
        <f t="shared" si="5"/>
        <v>2.8923455932328821</v>
      </c>
      <c r="F48" s="72">
        <f t="shared" si="5"/>
        <v>5.835800628188121</v>
      </c>
      <c r="G48" s="72">
        <f t="shared" si="5"/>
        <v>10.353490100921297</v>
      </c>
      <c r="H48" s="72">
        <f t="shared" si="5"/>
        <v>11.965149176916444</v>
      </c>
      <c r="I48" s="72">
        <f t="shared" si="5"/>
        <v>10.411765964087127</v>
      </c>
      <c r="J48" s="72">
        <f t="shared" si="5"/>
        <v>11.80815221674149</v>
      </c>
      <c r="K48" s="72">
        <f t="shared" si="5"/>
        <v>9.7973244701500484</v>
      </c>
      <c r="L48" s="72">
        <f t="shared" si="5"/>
        <v>9.6863142240382789</v>
      </c>
      <c r="M48" s="72">
        <f t="shared" si="5"/>
        <v>8.7401083755509177</v>
      </c>
      <c r="N48" s="72">
        <f t="shared" si="5"/>
        <v>6.6652237522086057</v>
      </c>
      <c r="O48" s="72">
        <f t="shared" si="5"/>
        <v>4.0988241289230318</v>
      </c>
      <c r="P48" s="72">
        <f t="shared" si="5"/>
        <v>4.3251841132871816</v>
      </c>
      <c r="Q48" s="72">
        <f t="shared" si="5"/>
        <v>6.027215892523504</v>
      </c>
      <c r="R48" s="72">
        <f t="shared" si="5"/>
        <v>4.6704613269333253</v>
      </c>
      <c r="S48" s="72">
        <f t="shared" si="5"/>
        <v>5.1669043028287103</v>
      </c>
      <c r="T48" s="72">
        <f t="shared" si="5"/>
        <v>3.4305316051136368</v>
      </c>
      <c r="U48" s="72">
        <f t="shared" si="5"/>
        <v>3.2503349505435368</v>
      </c>
      <c r="V48" s="78">
        <f t="shared" si="8"/>
        <v>3.3183134211374892</v>
      </c>
      <c r="W48" s="78">
        <f t="shared" si="8"/>
        <v>2.5190871345727128</v>
      </c>
      <c r="X48" s="78">
        <f t="shared" si="8"/>
        <v>2.3669053941023015</v>
      </c>
      <c r="Y48" s="78">
        <f t="shared" si="8"/>
        <v>2.50329421433517</v>
      </c>
      <c r="Z48" s="78">
        <f t="shared" si="8"/>
        <v>2.4408377124181877</v>
      </c>
      <c r="AA48" s="78">
        <f t="shared" si="8"/>
        <v>2.1753361361924348</v>
      </c>
      <c r="AB48" s="78">
        <f t="shared" si="8"/>
        <v>1.0287247741091388</v>
      </c>
      <c r="AC48" s="78">
        <f t="shared" si="8"/>
        <v>5.4933023135974457</v>
      </c>
    </row>
    <row r="49" spans="1:29" ht="12.75" customHeight="1" x14ac:dyDescent="0.15">
      <c r="A49" s="43">
        <v>10</v>
      </c>
      <c r="B49" s="71">
        <v>590310</v>
      </c>
      <c r="C49" s="72">
        <f t="shared" si="7"/>
        <v>1.3682675779584437</v>
      </c>
      <c r="D49" s="72">
        <f t="shared" si="5"/>
        <v>1.5044334558611574</v>
      </c>
      <c r="E49" s="72">
        <f t="shared" si="5"/>
        <v>1.5495242964039411</v>
      </c>
      <c r="F49" s="72">
        <f t="shared" si="5"/>
        <v>1.577827883581344</v>
      </c>
      <c r="G49" s="72">
        <f t="shared" si="5"/>
        <v>1.3958811081170512</v>
      </c>
      <c r="H49" s="72">
        <f t="shared" si="5"/>
        <v>1.3927035736412308</v>
      </c>
      <c r="I49" s="72">
        <f t="shared" si="5"/>
        <v>1.7924493494280385</v>
      </c>
      <c r="J49" s="72">
        <f t="shared" si="5"/>
        <v>2.2531883321414456</v>
      </c>
      <c r="K49" s="72">
        <f t="shared" si="5"/>
        <v>2.8755953350730192</v>
      </c>
      <c r="L49" s="72">
        <f t="shared" si="5"/>
        <v>2.5078487503109779</v>
      </c>
      <c r="M49" s="72">
        <f t="shared" si="5"/>
        <v>1.7864872456701799</v>
      </c>
      <c r="N49" s="72">
        <f t="shared" si="5"/>
        <v>0.97618856740108195</v>
      </c>
      <c r="O49" s="72">
        <f t="shared" si="5"/>
        <v>0.88649419247362871</v>
      </c>
      <c r="P49" s="72">
        <f t="shared" si="5"/>
        <v>1.0806399222006204</v>
      </c>
      <c r="Q49" s="72">
        <f t="shared" si="5"/>
        <v>1.4606077666766584</v>
      </c>
      <c r="R49" s="72">
        <f t="shared" si="5"/>
        <v>1.8437348642810381</v>
      </c>
      <c r="S49" s="72">
        <f t="shared" si="5"/>
        <v>1.7774283865791947</v>
      </c>
      <c r="T49" s="72">
        <f t="shared" si="5"/>
        <v>2.0012072985951037</v>
      </c>
      <c r="U49" s="72">
        <f t="shared" si="5"/>
        <v>2.097795153527326</v>
      </c>
      <c r="V49" s="78">
        <f t="shared" si="8"/>
        <v>1.7389567015424692</v>
      </c>
      <c r="W49" s="78">
        <f t="shared" si="8"/>
        <v>1.5277038778616994</v>
      </c>
      <c r="X49" s="78">
        <f t="shared" si="8"/>
        <v>1.6731978607294042</v>
      </c>
      <c r="Y49" s="78">
        <f t="shared" si="8"/>
        <v>1.7112726141076382</v>
      </c>
      <c r="Z49" s="78">
        <f t="shared" si="8"/>
        <v>1.8138516358030286</v>
      </c>
      <c r="AA49" s="78">
        <f t="shared" si="8"/>
        <v>2.0732169759510741</v>
      </c>
      <c r="AB49" s="78">
        <f t="shared" si="8"/>
        <v>2.1745055643902176</v>
      </c>
      <c r="AC49" s="78">
        <f t="shared" si="8"/>
        <v>1.7495347186663666</v>
      </c>
    </row>
    <row r="50" spans="1:29" ht="12.75" customHeight="1" x14ac:dyDescent="0.15">
      <c r="A50" s="43">
        <v>11</v>
      </c>
      <c r="B50" s="71">
        <v>600192</v>
      </c>
      <c r="C50" s="72">
        <f t="shared" si="7"/>
        <v>0.68072658659612562</v>
      </c>
      <c r="D50" s="72">
        <f t="shared" si="5"/>
        <v>0.87267564992510249</v>
      </c>
      <c r="E50" s="72">
        <f t="shared" si="5"/>
        <v>0.91506017353560953</v>
      </c>
      <c r="F50" s="72">
        <f t="shared" si="5"/>
        <v>1.2601504737764757</v>
      </c>
      <c r="G50" s="72">
        <f t="shared" si="5"/>
        <v>2.4957969699396703</v>
      </c>
      <c r="H50" s="72">
        <f t="shared" si="5"/>
        <v>2.2842157361850584</v>
      </c>
      <c r="I50" s="72">
        <f t="shared" si="5"/>
        <v>1.3970903766008838</v>
      </c>
      <c r="J50" s="72">
        <f t="shared" si="5"/>
        <v>1.9233562910571034</v>
      </c>
      <c r="K50" s="72">
        <f t="shared" si="5"/>
        <v>2.0296726978939477</v>
      </c>
      <c r="L50" s="72">
        <f t="shared" si="5"/>
        <v>2.1690991205833088</v>
      </c>
      <c r="M50" s="72">
        <f t="shared" si="5"/>
        <v>2.6197980313745983</v>
      </c>
      <c r="N50" s="72">
        <f t="shared" si="5"/>
        <v>2.8391137318519899</v>
      </c>
      <c r="O50" s="72">
        <f t="shared" si="5"/>
        <v>3.3014360640159008</v>
      </c>
      <c r="P50" s="72">
        <f t="shared" si="5"/>
        <v>2.5221552759152517</v>
      </c>
      <c r="Q50" s="72">
        <f t="shared" si="5"/>
        <v>3.017618140664704</v>
      </c>
      <c r="R50" s="72">
        <f t="shared" si="5"/>
        <v>3.2202274454226258</v>
      </c>
      <c r="S50" s="72">
        <f t="shared" si="5"/>
        <v>3.1945076658453515</v>
      </c>
      <c r="T50" s="72">
        <f t="shared" si="5"/>
        <v>3.0178624822921951</v>
      </c>
      <c r="U50" s="72">
        <f t="shared" si="5"/>
        <v>3.7481135122615425</v>
      </c>
      <c r="V50" s="78">
        <f t="shared" si="8"/>
        <v>3.2911160148470411</v>
      </c>
      <c r="W50" s="78">
        <f t="shared" si="8"/>
        <v>2.7166186418595464</v>
      </c>
      <c r="X50" s="78">
        <f t="shared" si="8"/>
        <v>2.0842764232454529</v>
      </c>
      <c r="Y50" s="78">
        <f t="shared" si="8"/>
        <v>2.3201266998802068</v>
      </c>
      <c r="Z50" s="78">
        <f t="shared" si="8"/>
        <v>2.1238809953110001</v>
      </c>
      <c r="AA50" s="78">
        <f t="shared" si="8"/>
        <v>2.0715539291042884</v>
      </c>
      <c r="AB50" s="78">
        <f t="shared" si="8"/>
        <v>1.8096137421045422</v>
      </c>
      <c r="AC50" s="78">
        <f t="shared" si="8"/>
        <v>2.4514572484236123</v>
      </c>
    </row>
    <row r="51" spans="1:29" ht="12.75" customHeight="1" x14ac:dyDescent="0.15">
      <c r="A51" s="43">
        <v>12</v>
      </c>
      <c r="B51" s="71">
        <v>540752</v>
      </c>
      <c r="C51" s="72">
        <f t="shared" si="7"/>
        <v>1.8258710827815234</v>
      </c>
      <c r="D51" s="72">
        <f t="shared" ref="D51:U60" si="9">D20/D$36*100</f>
        <v>1.7118702248413467</v>
      </c>
      <c r="E51" s="72">
        <f t="shared" si="9"/>
        <v>2.7007637792842196</v>
      </c>
      <c r="F51" s="72">
        <f t="shared" si="9"/>
        <v>1.935501450931872</v>
      </c>
      <c r="G51" s="72">
        <f t="shared" si="9"/>
        <v>2.045984170540645</v>
      </c>
      <c r="H51" s="72">
        <f t="shared" si="9"/>
        <v>2.2288953046085469</v>
      </c>
      <c r="I51" s="72">
        <f t="shared" si="9"/>
        <v>2.3284845397564329</v>
      </c>
      <c r="J51" s="72">
        <f t="shared" si="9"/>
        <v>1.9648178827290845</v>
      </c>
      <c r="K51" s="72">
        <f t="shared" si="9"/>
        <v>1.9215450997894987</v>
      </c>
      <c r="L51" s="72">
        <f t="shared" si="9"/>
        <v>2.2669618162110776</v>
      </c>
      <c r="M51" s="72">
        <f t="shared" si="9"/>
        <v>2.6948774225343053</v>
      </c>
      <c r="N51" s="72">
        <f t="shared" si="9"/>
        <v>2.4414964081199577</v>
      </c>
      <c r="O51" s="72">
        <f t="shared" si="9"/>
        <v>2.0635551863531214</v>
      </c>
      <c r="P51" s="72">
        <f t="shared" si="9"/>
        <v>1.9919887915461905</v>
      </c>
      <c r="Q51" s="72">
        <f t="shared" si="9"/>
        <v>2.1430038253879511</v>
      </c>
      <c r="R51" s="72">
        <f t="shared" si="9"/>
        <v>1.8153414002113479</v>
      </c>
      <c r="S51" s="72">
        <f t="shared" si="9"/>
        <v>1.4173479661595394</v>
      </c>
      <c r="T51" s="72">
        <f t="shared" si="9"/>
        <v>1.6367167119669956</v>
      </c>
      <c r="U51" s="72">
        <f t="shared" si="9"/>
        <v>1.6163845984041258</v>
      </c>
      <c r="V51" s="78">
        <f t="shared" si="8"/>
        <v>1.4101577279147468</v>
      </c>
      <c r="W51" s="78">
        <f t="shared" si="8"/>
        <v>1.7167805042593791</v>
      </c>
      <c r="X51" s="78">
        <f t="shared" si="8"/>
        <v>1.7354788931632499</v>
      </c>
      <c r="Y51" s="78">
        <f t="shared" si="8"/>
        <v>1.6702049198311377</v>
      </c>
      <c r="Z51" s="78">
        <f t="shared" si="8"/>
        <v>1.728531866850429</v>
      </c>
      <c r="AA51" s="78">
        <f t="shared" si="8"/>
        <v>1.9110774845568426</v>
      </c>
      <c r="AB51" s="78">
        <f t="shared" si="8"/>
        <v>1.6957085168217294</v>
      </c>
      <c r="AC51" s="78">
        <f t="shared" si="8"/>
        <v>1.9306274822716696</v>
      </c>
    </row>
    <row r="52" spans="1:29" ht="12.75" customHeight="1" x14ac:dyDescent="0.15">
      <c r="A52" s="43">
        <v>13</v>
      </c>
      <c r="B52" s="71">
        <v>560314</v>
      </c>
      <c r="C52" s="72">
        <f t="shared" si="7"/>
        <v>0</v>
      </c>
      <c r="D52" s="72">
        <f t="shared" si="9"/>
        <v>0.30111575154001963</v>
      </c>
      <c r="E52" s="72">
        <f t="shared" si="9"/>
        <v>0.61590454645299975</v>
      </c>
      <c r="F52" s="72">
        <f t="shared" si="9"/>
        <v>0.59033116208814174</v>
      </c>
      <c r="G52" s="72">
        <f t="shared" si="9"/>
        <v>0.48136831744360342</v>
      </c>
      <c r="H52" s="72">
        <f t="shared" si="9"/>
        <v>0.38754051433968956</v>
      </c>
      <c r="I52" s="72">
        <f t="shared" si="9"/>
        <v>0.47918703497989357</v>
      </c>
      <c r="J52" s="72">
        <f t="shared" si="9"/>
        <v>0.48606482750691599</v>
      </c>
      <c r="K52" s="72">
        <f t="shared" si="9"/>
        <v>0.5972901872221954</v>
      </c>
      <c r="L52" s="72">
        <f t="shared" si="9"/>
        <v>0.64133006049203878</v>
      </c>
      <c r="M52" s="72">
        <f t="shared" si="9"/>
        <v>0.82956860474762828</v>
      </c>
      <c r="N52" s="72">
        <f t="shared" si="9"/>
        <v>0.78868172497256961</v>
      </c>
      <c r="O52" s="72">
        <f t="shared" si="9"/>
        <v>0.92574904195619845</v>
      </c>
      <c r="P52" s="72">
        <f t="shared" si="9"/>
        <v>1.1278585850942056</v>
      </c>
      <c r="Q52" s="72">
        <f t="shared" si="9"/>
        <v>1.4765395806786594</v>
      </c>
      <c r="R52" s="72">
        <f t="shared" si="9"/>
        <v>1.4635989340545372</v>
      </c>
      <c r="S52" s="72">
        <f t="shared" si="9"/>
        <v>1.3619890629779832</v>
      </c>
      <c r="T52" s="72">
        <f t="shared" si="9"/>
        <v>1.1521371067351838</v>
      </c>
      <c r="U52" s="72">
        <f t="shared" si="9"/>
        <v>1.3105246585747803</v>
      </c>
      <c r="V52" s="78">
        <f t="shared" si="8"/>
        <v>1.3888434176060289</v>
      </c>
      <c r="W52" s="78">
        <f t="shared" si="8"/>
        <v>1.4706176246265967</v>
      </c>
      <c r="X52" s="78">
        <f t="shared" si="8"/>
        <v>1.8605669063516124</v>
      </c>
      <c r="Y52" s="78">
        <f t="shared" si="8"/>
        <v>1.5796863814536104</v>
      </c>
      <c r="Z52" s="78">
        <f t="shared" si="8"/>
        <v>1.7917764644586849</v>
      </c>
      <c r="AA52" s="78">
        <f t="shared" si="8"/>
        <v>1.8735119762882526</v>
      </c>
      <c r="AB52" s="78">
        <f t="shared" si="8"/>
        <v>1.6982351828495061</v>
      </c>
      <c r="AC52" s="78">
        <f t="shared" si="8"/>
        <v>1.1062693681479276</v>
      </c>
    </row>
    <row r="53" spans="1:29" ht="12.75" customHeight="1" x14ac:dyDescent="0.15">
      <c r="A53" s="43">
        <v>14</v>
      </c>
      <c r="B53" s="71">
        <v>600110</v>
      </c>
      <c r="C53" s="72">
        <f t="shared" si="7"/>
        <v>8.7613775565332213E-3</v>
      </c>
      <c r="D53" s="72">
        <f t="shared" si="9"/>
        <v>2.1253949081361929E-2</v>
      </c>
      <c r="E53" s="72">
        <f t="shared" si="9"/>
        <v>1.3340079282541002E-2</v>
      </c>
      <c r="F53" s="72">
        <f t="shared" si="9"/>
        <v>6.0645606198473388E-2</v>
      </c>
      <c r="G53" s="72">
        <f t="shared" si="9"/>
        <v>3.5681519059504459E-2</v>
      </c>
      <c r="H53" s="72">
        <f t="shared" si="9"/>
        <v>6.3503911605003738E-2</v>
      </c>
      <c r="I53" s="72">
        <f t="shared" si="9"/>
        <v>0.10144874163071982</v>
      </c>
      <c r="J53" s="72">
        <f t="shared" si="9"/>
        <v>0.10027501616251988</v>
      </c>
      <c r="K53" s="72">
        <f t="shared" si="9"/>
        <v>0.13301897273915442</v>
      </c>
      <c r="L53" s="72">
        <f t="shared" si="9"/>
        <v>0.13699146726853267</v>
      </c>
      <c r="M53" s="72">
        <f t="shared" si="9"/>
        <v>0.16283540196305196</v>
      </c>
      <c r="N53" s="72">
        <f t="shared" si="9"/>
        <v>0.21739476754454012</v>
      </c>
      <c r="O53" s="72">
        <f t="shared" si="9"/>
        <v>0.32984069615547196</v>
      </c>
      <c r="P53" s="72">
        <f t="shared" si="9"/>
        <v>0.31554862115948162</v>
      </c>
      <c r="Q53" s="72">
        <f t="shared" si="9"/>
        <v>0.39962659627473679</v>
      </c>
      <c r="R53" s="72">
        <f t="shared" si="9"/>
        <v>0.50562660865811149</v>
      </c>
      <c r="S53" s="72">
        <f t="shared" si="9"/>
        <v>0.69994300377423324</v>
      </c>
      <c r="T53" s="72">
        <f t="shared" si="9"/>
        <v>0.67688985708880089</v>
      </c>
      <c r="U53" s="72">
        <f t="shared" si="9"/>
        <v>0.65379046369840255</v>
      </c>
      <c r="V53" s="78">
        <f t="shared" si="8"/>
        <v>1.10795975133988</v>
      </c>
      <c r="W53" s="78">
        <f t="shared" si="8"/>
        <v>1.2496091693877827</v>
      </c>
      <c r="X53" s="78">
        <f t="shared" si="8"/>
        <v>1.3646708812199335</v>
      </c>
      <c r="Y53" s="78">
        <f t="shared" si="8"/>
        <v>1.3096473388649061</v>
      </c>
      <c r="Z53" s="78">
        <f t="shared" si="8"/>
        <v>1.5016641148890664</v>
      </c>
      <c r="AA53" s="78">
        <f t="shared" si="8"/>
        <v>1.6916175307952073</v>
      </c>
      <c r="AB53" s="78">
        <f t="shared" si="8"/>
        <v>1.3506162807540805</v>
      </c>
      <c r="AC53" s="78">
        <f t="shared" si="8"/>
        <v>0.62368091213671062</v>
      </c>
    </row>
    <row r="54" spans="1:29" ht="12.75" customHeight="1" x14ac:dyDescent="0.15">
      <c r="A54" s="43">
        <v>15</v>
      </c>
      <c r="B54" s="71">
        <v>600632</v>
      </c>
      <c r="C54" s="72">
        <f t="shared" si="7"/>
        <v>0</v>
      </c>
      <c r="D54" s="72">
        <f t="shared" si="9"/>
        <v>0</v>
      </c>
      <c r="E54" s="72">
        <f t="shared" si="9"/>
        <v>0</v>
      </c>
      <c r="F54" s="72">
        <f t="shared" si="9"/>
        <v>0</v>
      </c>
      <c r="G54" s="72">
        <f t="shared" si="9"/>
        <v>0</v>
      </c>
      <c r="H54" s="72">
        <f t="shared" si="9"/>
        <v>0</v>
      </c>
      <c r="I54" s="72">
        <f t="shared" si="9"/>
        <v>0</v>
      </c>
      <c r="J54" s="72">
        <f t="shared" si="9"/>
        <v>1.1455271587576794</v>
      </c>
      <c r="K54" s="72">
        <f t="shared" si="9"/>
        <v>1.6052871265919078</v>
      </c>
      <c r="L54" s="72">
        <f t="shared" si="9"/>
        <v>1.745977739693563</v>
      </c>
      <c r="M54" s="72">
        <f t="shared" si="9"/>
        <v>1.6544317174331844</v>
      </c>
      <c r="N54" s="72">
        <f t="shared" si="9"/>
        <v>1.6275440087469533</v>
      </c>
      <c r="O54" s="72">
        <f t="shared" si="9"/>
        <v>1.9048387083182943</v>
      </c>
      <c r="P54" s="72">
        <f t="shared" si="9"/>
        <v>2.1656425376155073</v>
      </c>
      <c r="Q54" s="72">
        <f t="shared" si="9"/>
        <v>1.231436141858822</v>
      </c>
      <c r="R54" s="72">
        <f t="shared" si="9"/>
        <v>1.2756456558889788</v>
      </c>
      <c r="S54" s="72">
        <f t="shared" si="9"/>
        <v>1.352072630006641</v>
      </c>
      <c r="T54" s="72">
        <f t="shared" si="9"/>
        <v>1.5244505121706715</v>
      </c>
      <c r="U54" s="72">
        <f t="shared" si="9"/>
        <v>1.5615018906603122</v>
      </c>
      <c r="V54" s="78">
        <f t="shared" si="8"/>
        <v>1.5042539091319302</v>
      </c>
      <c r="W54" s="78">
        <f t="shared" si="8"/>
        <v>1.9058518101533104</v>
      </c>
      <c r="X54" s="78">
        <f t="shared" si="8"/>
        <v>1.573109246288388</v>
      </c>
      <c r="Y54" s="78">
        <f t="shared" si="8"/>
        <v>1.886299596985751</v>
      </c>
      <c r="Z54" s="78">
        <f t="shared" si="8"/>
        <v>1.8587251947002881</v>
      </c>
      <c r="AA54" s="78">
        <f t="shared" si="8"/>
        <v>1.5491489917675496</v>
      </c>
      <c r="AB54" s="78">
        <f t="shared" si="8"/>
        <v>1.2243596085481094</v>
      </c>
      <c r="AC54" s="78">
        <f t="shared" si="8"/>
        <v>1.3113914254901347</v>
      </c>
    </row>
    <row r="55" spans="1:29" ht="12.75" customHeight="1" x14ac:dyDescent="0.15">
      <c r="A55" s="43">
        <v>16</v>
      </c>
      <c r="B55" s="71">
        <v>961210</v>
      </c>
      <c r="C55" s="72">
        <f t="shared" si="7"/>
        <v>3.0394841220939028</v>
      </c>
      <c r="D55" s="72">
        <f t="shared" si="9"/>
        <v>2.6183989715266716</v>
      </c>
      <c r="E55" s="72">
        <f t="shared" si="9"/>
        <v>2.6275206926910473</v>
      </c>
      <c r="F55" s="72">
        <f t="shared" si="9"/>
        <v>2.1076498888844863</v>
      </c>
      <c r="G55" s="72">
        <f t="shared" si="9"/>
        <v>1.3911662373044467</v>
      </c>
      <c r="H55" s="72">
        <f t="shared" si="9"/>
        <v>1.3266210127553353</v>
      </c>
      <c r="I55" s="72">
        <f t="shared" si="9"/>
        <v>1.1297672439825963</v>
      </c>
      <c r="J55" s="72">
        <f t="shared" si="9"/>
        <v>1.2898189835922695</v>
      </c>
      <c r="K55" s="72">
        <f t="shared" si="9"/>
        <v>1.0731809602878117</v>
      </c>
      <c r="L55" s="72">
        <f t="shared" si="9"/>
        <v>1.0875875916658126</v>
      </c>
      <c r="M55" s="72">
        <f t="shared" si="9"/>
        <v>1.1542962662151803</v>
      </c>
      <c r="N55" s="72">
        <f t="shared" si="9"/>
        <v>1.3364831082195543</v>
      </c>
      <c r="O55" s="72">
        <f t="shared" si="9"/>
        <v>1.6220110426791181</v>
      </c>
      <c r="P55" s="72">
        <f t="shared" si="9"/>
        <v>1.4786085066952142</v>
      </c>
      <c r="Q55" s="72">
        <f t="shared" si="9"/>
        <v>1.7025629076877455</v>
      </c>
      <c r="R55" s="72">
        <f t="shared" si="9"/>
        <v>1.9906273942184667</v>
      </c>
      <c r="S55" s="72">
        <f t="shared" si="9"/>
        <v>1.3494342111747455</v>
      </c>
      <c r="T55" s="72">
        <f t="shared" si="9"/>
        <v>1.3877783101860866</v>
      </c>
      <c r="U55" s="72">
        <f t="shared" si="9"/>
        <v>1.4042853273685545</v>
      </c>
      <c r="V55" s="78">
        <f t="shared" si="8"/>
        <v>1.2060573366765799</v>
      </c>
      <c r="W55" s="78">
        <f t="shared" si="8"/>
        <v>1.2474198571494646</v>
      </c>
      <c r="X55" s="78">
        <f t="shared" si="8"/>
        <v>1.3685974886270562</v>
      </c>
      <c r="Y55" s="78">
        <f t="shared" si="8"/>
        <v>1.2895868927527496</v>
      </c>
      <c r="Z55" s="78">
        <f t="shared" si="8"/>
        <v>1.2468205384352942</v>
      </c>
      <c r="AA55" s="78">
        <f t="shared" si="8"/>
        <v>1.3541971779885567</v>
      </c>
      <c r="AB55" s="78">
        <f t="shared" si="8"/>
        <v>1.3520544485670034</v>
      </c>
      <c r="AC55" s="78">
        <f t="shared" si="8"/>
        <v>1.4267696729695845</v>
      </c>
    </row>
    <row r="56" spans="1:29" ht="12.75" customHeight="1" x14ac:dyDescent="0.15">
      <c r="A56" s="43">
        <v>17</v>
      </c>
      <c r="B56" s="71">
        <v>600532</v>
      </c>
      <c r="C56" s="72">
        <f t="shared" si="7"/>
        <v>0</v>
      </c>
      <c r="D56" s="72">
        <f t="shared" si="9"/>
        <v>0</v>
      </c>
      <c r="E56" s="72">
        <f t="shared" si="9"/>
        <v>0</v>
      </c>
      <c r="F56" s="72">
        <f t="shared" si="9"/>
        <v>0</v>
      </c>
      <c r="G56" s="72">
        <f t="shared" si="9"/>
        <v>0</v>
      </c>
      <c r="H56" s="72">
        <f t="shared" si="9"/>
        <v>0</v>
      </c>
      <c r="I56" s="72">
        <f t="shared" si="9"/>
        <v>0</v>
      </c>
      <c r="J56" s="72">
        <f t="shared" si="9"/>
        <v>0.38619432039317564</v>
      </c>
      <c r="K56" s="72">
        <f t="shared" si="9"/>
        <v>0.9185095588024168</v>
      </c>
      <c r="L56" s="72">
        <f t="shared" si="9"/>
        <v>1.0130775425955638</v>
      </c>
      <c r="M56" s="72">
        <f t="shared" si="9"/>
        <v>0.92170889518542642</v>
      </c>
      <c r="N56" s="72">
        <f t="shared" si="9"/>
        <v>1.7962074026146704</v>
      </c>
      <c r="O56" s="72">
        <f t="shared" si="9"/>
        <v>2.939099255281993</v>
      </c>
      <c r="P56" s="72">
        <f t="shared" si="9"/>
        <v>3.1573030874093244</v>
      </c>
      <c r="Q56" s="72">
        <f t="shared" si="9"/>
        <v>2.9413464768745592</v>
      </c>
      <c r="R56" s="72">
        <f t="shared" si="9"/>
        <v>3.4957275969431088</v>
      </c>
      <c r="S56" s="72">
        <f t="shared" si="9"/>
        <v>3.469470381415058</v>
      </c>
      <c r="T56" s="72">
        <f t="shared" si="9"/>
        <v>2.6904060309778002</v>
      </c>
      <c r="U56" s="72">
        <f t="shared" si="9"/>
        <v>1.9483153090328245</v>
      </c>
      <c r="V56" s="78">
        <f t="shared" si="8"/>
        <v>1.6187932295064915</v>
      </c>
      <c r="W56" s="78">
        <f t="shared" si="8"/>
        <v>1.8635614275176016</v>
      </c>
      <c r="X56" s="78">
        <f t="shared" si="8"/>
        <v>1.8490032662320621</v>
      </c>
      <c r="Y56" s="78">
        <f t="shared" si="8"/>
        <v>1.4197988269146702</v>
      </c>
      <c r="Z56" s="78">
        <f t="shared" si="8"/>
        <v>1.2065926881192073</v>
      </c>
      <c r="AA56" s="78">
        <f t="shared" si="8"/>
        <v>1.2963886776630862</v>
      </c>
      <c r="AB56" s="78">
        <f t="shared" si="8"/>
        <v>1.473816906362309</v>
      </c>
      <c r="AC56" s="78">
        <f t="shared" si="8"/>
        <v>1.5293323961616507</v>
      </c>
    </row>
    <row r="57" spans="1:29" ht="12.75" customHeight="1" x14ac:dyDescent="0.15">
      <c r="A57" s="43">
        <v>18</v>
      </c>
      <c r="B57" s="71">
        <v>520932</v>
      </c>
      <c r="C57" s="72">
        <f t="shared" si="7"/>
        <v>0.85050261391383608</v>
      </c>
      <c r="D57" s="72">
        <f t="shared" si="9"/>
        <v>1.1568422361042785</v>
      </c>
      <c r="E57" s="72">
        <f t="shared" si="9"/>
        <v>1.5133788400467241</v>
      </c>
      <c r="F57" s="72">
        <f t="shared" si="9"/>
        <v>1.6760745143079312</v>
      </c>
      <c r="G57" s="72">
        <f t="shared" si="9"/>
        <v>2.3148859566475166</v>
      </c>
      <c r="H57" s="72">
        <f t="shared" si="9"/>
        <v>1.8960904729015307</v>
      </c>
      <c r="I57" s="72">
        <f t="shared" si="9"/>
        <v>2.4096336971204564</v>
      </c>
      <c r="J57" s="72">
        <f t="shared" si="9"/>
        <v>2.3313022381534387</v>
      </c>
      <c r="K57" s="72">
        <f t="shared" si="9"/>
        <v>2.3648359528066498</v>
      </c>
      <c r="L57" s="72">
        <f t="shared" si="9"/>
        <v>2.4672695769975186</v>
      </c>
      <c r="M57" s="72">
        <f t="shared" si="9"/>
        <v>2.1196617103497273</v>
      </c>
      <c r="N57" s="72">
        <f t="shared" si="9"/>
        <v>2.0139872873239444</v>
      </c>
      <c r="O57" s="72">
        <f t="shared" si="9"/>
        <v>1.6530635561939222</v>
      </c>
      <c r="P57" s="72">
        <f t="shared" si="9"/>
        <v>1.600669157766782</v>
      </c>
      <c r="Q57" s="72">
        <f t="shared" si="9"/>
        <v>1.7768117398929817</v>
      </c>
      <c r="R57" s="72">
        <f t="shared" si="9"/>
        <v>2.0041123625134785</v>
      </c>
      <c r="S57" s="72">
        <f t="shared" si="9"/>
        <v>2.6633995809340711</v>
      </c>
      <c r="T57" s="72">
        <f t="shared" si="9"/>
        <v>2.3617405097242217</v>
      </c>
      <c r="U57" s="72">
        <f t="shared" si="9"/>
        <v>1.9703470669585981</v>
      </c>
      <c r="V57" s="78">
        <f t="shared" ref="V57:AC67" si="10">V26/V$36*100</f>
        <v>2.1093163503353782</v>
      </c>
      <c r="W57" s="78">
        <f t="shared" si="10"/>
        <v>1.6040171807412054</v>
      </c>
      <c r="X57" s="78">
        <f t="shared" si="10"/>
        <v>1.2108298808347118</v>
      </c>
      <c r="Y57" s="78">
        <f t="shared" si="10"/>
        <v>1.5075256318375596</v>
      </c>
      <c r="Z57" s="78">
        <f t="shared" si="10"/>
        <v>1.5707753655262884</v>
      </c>
      <c r="AA57" s="78">
        <f t="shared" si="10"/>
        <v>1.248352671747927</v>
      </c>
      <c r="AB57" s="78">
        <f t="shared" si="10"/>
        <v>0.79993694143359362</v>
      </c>
      <c r="AC57" s="78">
        <f t="shared" si="10"/>
        <v>1.8698514165736715</v>
      </c>
    </row>
    <row r="58" spans="1:29" ht="12.75" customHeight="1" x14ac:dyDescent="0.15">
      <c r="A58" s="43">
        <v>19</v>
      </c>
      <c r="B58" s="71">
        <v>701959</v>
      </c>
      <c r="C58" s="72">
        <f t="shared" si="7"/>
        <v>0</v>
      </c>
      <c r="D58" s="72">
        <f t="shared" si="9"/>
        <v>0.26521493540963481</v>
      </c>
      <c r="E58" s="72">
        <f t="shared" si="9"/>
        <v>0.30947396979030561</v>
      </c>
      <c r="F58" s="72">
        <f t="shared" si="9"/>
        <v>0.24233516444051714</v>
      </c>
      <c r="G58" s="72">
        <f t="shared" si="9"/>
        <v>0.14928367768276427</v>
      </c>
      <c r="H58" s="72">
        <f t="shared" si="9"/>
        <v>0.14030496651061036</v>
      </c>
      <c r="I58" s="72">
        <f t="shared" si="9"/>
        <v>0.24703802446003872</v>
      </c>
      <c r="J58" s="72">
        <f t="shared" si="9"/>
        <v>0.29884221621089768</v>
      </c>
      <c r="K58" s="72">
        <f t="shared" si="9"/>
        <v>0.29117315437473285</v>
      </c>
      <c r="L58" s="72">
        <f t="shared" si="9"/>
        <v>0.22070850609783821</v>
      </c>
      <c r="M58" s="72">
        <f t="shared" si="9"/>
        <v>0.29846674247253385</v>
      </c>
      <c r="N58" s="72">
        <f t="shared" si="9"/>
        <v>0.63647250446511372</v>
      </c>
      <c r="O58" s="72">
        <f t="shared" si="9"/>
        <v>0.7260420410212165</v>
      </c>
      <c r="P58" s="72">
        <f t="shared" si="9"/>
        <v>1.0221096215246532</v>
      </c>
      <c r="Q58" s="72">
        <f t="shared" si="9"/>
        <v>1.3859582708306695</v>
      </c>
      <c r="R58" s="72">
        <f t="shared" si="9"/>
        <v>0.84095372366456977</v>
      </c>
      <c r="S58" s="72">
        <f t="shared" si="9"/>
        <v>0.73439287898347527</v>
      </c>
      <c r="T58" s="72">
        <f t="shared" si="9"/>
        <v>0.87346394398453464</v>
      </c>
      <c r="U58" s="72">
        <f t="shared" si="9"/>
        <v>0.77034533823247775</v>
      </c>
      <c r="V58" s="78">
        <f t="shared" si="10"/>
        <v>0.76955633497985088</v>
      </c>
      <c r="W58" s="78">
        <f t="shared" si="10"/>
        <v>0.83963573493652888</v>
      </c>
      <c r="X58" s="78">
        <f t="shared" si="10"/>
        <v>0.8924307191002383</v>
      </c>
      <c r="Y58" s="78">
        <f t="shared" si="10"/>
        <v>0.84429790975780683</v>
      </c>
      <c r="Z58" s="78">
        <f t="shared" si="10"/>
        <v>0.95284750867540946</v>
      </c>
      <c r="AA58" s="78">
        <f t="shared" si="10"/>
        <v>1.2231834721081527</v>
      </c>
      <c r="AB58" s="78">
        <f t="shared" si="10"/>
        <v>1.3512508401200551</v>
      </c>
      <c r="AC58" s="78">
        <f t="shared" si="10"/>
        <v>0.66581637297450336</v>
      </c>
    </row>
    <row r="59" spans="1:29" ht="12.75" customHeight="1" x14ac:dyDescent="0.15">
      <c r="A59" s="43">
        <v>20</v>
      </c>
      <c r="B59" s="71">
        <v>540710</v>
      </c>
      <c r="C59" s="72">
        <f t="shared" si="7"/>
        <v>1.9162106202533324</v>
      </c>
      <c r="D59" s="72">
        <f t="shared" si="9"/>
        <v>1.5288002186150738</v>
      </c>
      <c r="E59" s="72">
        <f t="shared" si="9"/>
        <v>1.5349441227225851</v>
      </c>
      <c r="F59" s="72">
        <f t="shared" si="9"/>
        <v>1.1476691127299281</v>
      </c>
      <c r="G59" s="72">
        <f t="shared" si="9"/>
        <v>0.87444616984425416</v>
      </c>
      <c r="H59" s="72">
        <f t="shared" si="9"/>
        <v>0.87095773730544512</v>
      </c>
      <c r="I59" s="72">
        <f t="shared" si="9"/>
        <v>0.99642715796788661</v>
      </c>
      <c r="J59" s="72">
        <f t="shared" si="9"/>
        <v>1.30611009785581</v>
      </c>
      <c r="K59" s="72">
        <f t="shared" si="9"/>
        <v>3.1777531744067362</v>
      </c>
      <c r="L59" s="72">
        <f t="shared" si="9"/>
        <v>1.5897822704032127</v>
      </c>
      <c r="M59" s="72">
        <f t="shared" si="9"/>
        <v>1.3120206467853639</v>
      </c>
      <c r="N59" s="72">
        <f t="shared" si="9"/>
        <v>1.2063747966423424</v>
      </c>
      <c r="O59" s="72">
        <f t="shared" si="9"/>
        <v>1.1284285324413672</v>
      </c>
      <c r="P59" s="72">
        <f t="shared" si="9"/>
        <v>1.2336313307851423</v>
      </c>
      <c r="Q59" s="72">
        <f t="shared" si="9"/>
        <v>0.89981187207612501</v>
      </c>
      <c r="R59" s="72">
        <f t="shared" si="9"/>
        <v>1.4997358277994335</v>
      </c>
      <c r="S59" s="72">
        <f t="shared" si="9"/>
        <v>1.7514046255809963</v>
      </c>
      <c r="T59" s="72">
        <f t="shared" si="9"/>
        <v>1.9096418726314246</v>
      </c>
      <c r="U59" s="72">
        <f t="shared" si="9"/>
        <v>2.3587652515548361</v>
      </c>
      <c r="V59" s="78">
        <f t="shared" si="10"/>
        <v>2.0905310325140323</v>
      </c>
      <c r="W59" s="78">
        <f t="shared" si="10"/>
        <v>1.6227870506732387</v>
      </c>
      <c r="X59" s="78">
        <f t="shared" si="10"/>
        <v>1.4199855845601257</v>
      </c>
      <c r="Y59" s="78">
        <f t="shared" si="10"/>
        <v>1.3848190708983901</v>
      </c>
      <c r="Z59" s="78">
        <f t="shared" si="10"/>
        <v>1.2728291252674244</v>
      </c>
      <c r="AA59" s="78">
        <f t="shared" si="10"/>
        <v>1.200328322976921</v>
      </c>
      <c r="AB59" s="78">
        <f t="shared" si="10"/>
        <v>1.1848298141984941</v>
      </c>
      <c r="AC59" s="78">
        <f t="shared" si="10"/>
        <v>1.4884662885415363</v>
      </c>
    </row>
    <row r="60" spans="1:29" ht="12.75" customHeight="1" x14ac:dyDescent="0.15">
      <c r="A60" s="43">
        <v>21</v>
      </c>
      <c r="B60" s="71">
        <v>551299</v>
      </c>
      <c r="C60" s="72">
        <f t="shared" si="7"/>
        <v>0.30651841629263998</v>
      </c>
      <c r="D60" s="72">
        <f t="shared" si="9"/>
        <v>0.12718013703451</v>
      </c>
      <c r="E60" s="72">
        <f t="shared" si="9"/>
        <v>0.15340952751595191</v>
      </c>
      <c r="F60" s="72">
        <f t="shared" si="9"/>
        <v>0.13210350138957719</v>
      </c>
      <c r="G60" s="72">
        <f t="shared" si="9"/>
        <v>9.5169815046699496E-2</v>
      </c>
      <c r="H60" s="72">
        <f t="shared" si="9"/>
        <v>0.11462800268637754</v>
      </c>
      <c r="I60" s="72">
        <f t="shared" si="9"/>
        <v>0.16020142763086351</v>
      </c>
      <c r="J60" s="72">
        <f t="shared" si="9"/>
        <v>0.1433194326875516</v>
      </c>
      <c r="K60" s="72">
        <f t="shared" si="9"/>
        <v>0.18084280789869159</v>
      </c>
      <c r="L60" s="72">
        <f t="shared" si="9"/>
        <v>0.20024534848822462</v>
      </c>
      <c r="M60" s="72">
        <f t="shared" si="9"/>
        <v>0.23811903464773343</v>
      </c>
      <c r="N60" s="72">
        <f t="shared" si="9"/>
        <v>0.40507545099238595</v>
      </c>
      <c r="O60" s="72">
        <f t="shared" si="9"/>
        <v>0.61263459515963559</v>
      </c>
      <c r="P60" s="72">
        <f t="shared" si="9"/>
        <v>1.0108547217101078</v>
      </c>
      <c r="Q60" s="72">
        <f t="shared" si="9"/>
        <v>0.81327875491032309</v>
      </c>
      <c r="R60" s="72">
        <f t="shared" si="9"/>
        <v>1.0530594514239191</v>
      </c>
      <c r="S60" s="72">
        <f t="shared" si="9"/>
        <v>1.1944092846461922</v>
      </c>
      <c r="T60" s="72">
        <f t="shared" si="9"/>
        <v>1.0745003623206806</v>
      </c>
      <c r="U60" s="72">
        <f t="shared" si="9"/>
        <v>0.94452681931186877</v>
      </c>
      <c r="V60" s="78">
        <f t="shared" si="10"/>
        <v>1.0647465159077807</v>
      </c>
      <c r="W60" s="78">
        <f t="shared" si="10"/>
        <v>0.73095418847896276</v>
      </c>
      <c r="X60" s="78">
        <f t="shared" si="10"/>
        <v>0.71516858365056479</v>
      </c>
      <c r="Y60" s="78">
        <f t="shared" si="10"/>
        <v>0.733070369943571</v>
      </c>
      <c r="Z60" s="78">
        <f t="shared" si="10"/>
        <v>0.72252360785534542</v>
      </c>
      <c r="AA60" s="78">
        <f t="shared" si="10"/>
        <v>1.1872283875649197</v>
      </c>
      <c r="AB60" s="78">
        <f t="shared" si="10"/>
        <v>1.0698705776228907</v>
      </c>
      <c r="AC60" s="78">
        <f t="shared" si="10"/>
        <v>0.62585843563684473</v>
      </c>
    </row>
    <row r="61" spans="1:29" ht="12.75" customHeight="1" x14ac:dyDescent="0.15">
      <c r="A61" s="43">
        <v>22</v>
      </c>
      <c r="B61" s="71">
        <v>540761</v>
      </c>
      <c r="C61" s="72">
        <f t="shared" si="7"/>
        <v>0</v>
      </c>
      <c r="D61" s="72">
        <f t="shared" ref="D61:U67" si="11">D30/D$36*100</f>
        <v>1.8441135867380565</v>
      </c>
      <c r="E61" s="72">
        <f t="shared" si="11"/>
        <v>1.9284060889242258</v>
      </c>
      <c r="F61" s="72">
        <f t="shared" si="11"/>
        <v>1.6859169126819296</v>
      </c>
      <c r="G61" s="72">
        <f t="shared" si="11"/>
        <v>1.4406043045342971</v>
      </c>
      <c r="H61" s="72">
        <f t="shared" si="11"/>
        <v>1.1072612827208541</v>
      </c>
      <c r="I61" s="72">
        <f t="shared" si="11"/>
        <v>1.4912075444403867</v>
      </c>
      <c r="J61" s="72">
        <f t="shared" si="11"/>
        <v>1.7157986055548815</v>
      </c>
      <c r="K61" s="72">
        <f t="shared" si="11"/>
        <v>1.7103431399374731</v>
      </c>
      <c r="L61" s="72">
        <f t="shared" si="11"/>
        <v>1.9666233708943097</v>
      </c>
      <c r="M61" s="72">
        <f t="shared" si="11"/>
        <v>1.6142227386065859</v>
      </c>
      <c r="N61" s="72">
        <f t="shared" si="11"/>
        <v>1.3132726501062641</v>
      </c>
      <c r="O61" s="72">
        <f t="shared" si="11"/>
        <v>1.0766641200778224</v>
      </c>
      <c r="P61" s="72">
        <f t="shared" si="11"/>
        <v>1.2457789514376902</v>
      </c>
      <c r="Q61" s="72">
        <f t="shared" si="11"/>
        <v>1.0122207611218277</v>
      </c>
      <c r="R61" s="72">
        <f t="shared" si="11"/>
        <v>0.98000316811727617</v>
      </c>
      <c r="S61" s="72">
        <f t="shared" si="11"/>
        <v>1.0727101790089959</v>
      </c>
      <c r="T61" s="72">
        <f t="shared" si="11"/>
        <v>1.3877165683529586</v>
      </c>
      <c r="U61" s="72">
        <f t="shared" si="11"/>
        <v>1.3170665646276873</v>
      </c>
      <c r="V61" s="78">
        <f t="shared" si="10"/>
        <v>0.97797778326916462</v>
      </c>
      <c r="W61" s="78">
        <f t="shared" si="10"/>
        <v>1.2846224872274443</v>
      </c>
      <c r="X61" s="78">
        <f t="shared" si="10"/>
        <v>1.341840072811695</v>
      </c>
      <c r="Y61" s="78">
        <f t="shared" si="10"/>
        <v>1.229241632279803</v>
      </c>
      <c r="Z61" s="78">
        <f t="shared" si="10"/>
        <v>1.0155583779183379</v>
      </c>
      <c r="AA61" s="78">
        <f t="shared" si="10"/>
        <v>1.05829929928887</v>
      </c>
      <c r="AB61" s="78">
        <f t="shared" si="10"/>
        <v>1.1470940977505293</v>
      </c>
      <c r="AC61" s="78">
        <f t="shared" si="10"/>
        <v>1.3102068083696552</v>
      </c>
    </row>
    <row r="62" spans="1:29" ht="12.75" customHeight="1" x14ac:dyDescent="0.15">
      <c r="A62" s="43">
        <v>23</v>
      </c>
      <c r="B62" s="71">
        <v>540753</v>
      </c>
      <c r="C62" s="72">
        <f t="shared" si="7"/>
        <v>0.12064741390811302</v>
      </c>
      <c r="D62" s="72">
        <f t="shared" si="11"/>
        <v>0.17735215768028956</v>
      </c>
      <c r="E62" s="72">
        <f t="shared" si="11"/>
        <v>0.25184373955029465</v>
      </c>
      <c r="F62" s="72">
        <f t="shared" si="11"/>
        <v>0.16579176179335423</v>
      </c>
      <c r="G62" s="72">
        <f t="shared" si="11"/>
        <v>0.2374324393589887</v>
      </c>
      <c r="H62" s="72">
        <f t="shared" si="11"/>
        <v>0.21073532922769761</v>
      </c>
      <c r="I62" s="72">
        <f t="shared" si="11"/>
        <v>0.18973101771002379</v>
      </c>
      <c r="J62" s="72">
        <f t="shared" si="11"/>
        <v>0.24580881677008196</v>
      </c>
      <c r="K62" s="72">
        <f t="shared" si="11"/>
        <v>0.19689760162852391</v>
      </c>
      <c r="L62" s="72">
        <f t="shared" si="11"/>
        <v>0.43607312781673879</v>
      </c>
      <c r="M62" s="72">
        <f t="shared" si="11"/>
        <v>0.71036110247001283</v>
      </c>
      <c r="N62" s="72">
        <f t="shared" si="11"/>
        <v>0.79079286209719002</v>
      </c>
      <c r="O62" s="72">
        <f t="shared" si="11"/>
        <v>0.68871402151715766</v>
      </c>
      <c r="P62" s="72">
        <f t="shared" si="11"/>
        <v>0.74087734067923905</v>
      </c>
      <c r="Q62" s="72">
        <f t="shared" si="11"/>
        <v>0.67439743483051129</v>
      </c>
      <c r="R62" s="72">
        <f t="shared" si="11"/>
        <v>0.59967223595231534</v>
      </c>
      <c r="S62" s="72">
        <f t="shared" si="11"/>
        <v>0.55145099177072765</v>
      </c>
      <c r="T62" s="72">
        <f t="shared" si="11"/>
        <v>0.45001735506026935</v>
      </c>
      <c r="U62" s="72">
        <f t="shared" si="11"/>
        <v>0.49179701528612868</v>
      </c>
      <c r="V62" s="78">
        <f t="shared" si="10"/>
        <v>0.51155826780655411</v>
      </c>
      <c r="W62" s="78">
        <f t="shared" si="10"/>
        <v>0.50293537745801975</v>
      </c>
      <c r="X62" s="78">
        <f t="shared" si="10"/>
        <v>0.5190065041954055</v>
      </c>
      <c r="Y62" s="78">
        <f t="shared" si="10"/>
        <v>0.63890746522768338</v>
      </c>
      <c r="Z62" s="78">
        <f t="shared" si="10"/>
        <v>0.8316625029791469</v>
      </c>
      <c r="AA62" s="78">
        <f t="shared" si="10"/>
        <v>0.9992168117435033</v>
      </c>
      <c r="AB62" s="78">
        <f t="shared" si="10"/>
        <v>1.0880225479811747</v>
      </c>
      <c r="AC62" s="78">
        <f t="shared" si="10"/>
        <v>0.53267044471378955</v>
      </c>
    </row>
    <row r="63" spans="1:29" ht="12.75" customHeight="1" x14ac:dyDescent="0.15">
      <c r="A63" s="43">
        <v>24</v>
      </c>
      <c r="B63" s="71">
        <v>560311</v>
      </c>
      <c r="C63" s="72">
        <f t="shared" si="7"/>
        <v>0</v>
      </c>
      <c r="D63" s="72">
        <f t="shared" si="11"/>
        <v>0.59402258717817136</v>
      </c>
      <c r="E63" s="72">
        <f t="shared" si="11"/>
        <v>0.55048233318036655</v>
      </c>
      <c r="F63" s="72">
        <f t="shared" si="11"/>
        <v>0.77809943241602719</v>
      </c>
      <c r="G63" s="72">
        <f t="shared" si="11"/>
        <v>0.6807568628924231</v>
      </c>
      <c r="H63" s="72">
        <f t="shared" si="11"/>
        <v>0.61612948879675811</v>
      </c>
      <c r="I63" s="72">
        <f t="shared" si="11"/>
        <v>0.84829572291256783</v>
      </c>
      <c r="J63" s="72">
        <f t="shared" si="11"/>
        <v>0.9088466306155365</v>
      </c>
      <c r="K63" s="72">
        <f t="shared" si="11"/>
        <v>0.96110532057114462</v>
      </c>
      <c r="L63" s="72">
        <f t="shared" si="11"/>
        <v>1.0487541315818654</v>
      </c>
      <c r="M63" s="72">
        <f t="shared" si="11"/>
        <v>1.1814585950601073</v>
      </c>
      <c r="N63" s="72">
        <f t="shared" si="11"/>
        <v>1.4851373138792276</v>
      </c>
      <c r="O63" s="72">
        <f t="shared" si="11"/>
        <v>1.2560994151998917</v>
      </c>
      <c r="P63" s="72">
        <f t="shared" si="11"/>
        <v>1.137497757146501</v>
      </c>
      <c r="Q63" s="72">
        <f t="shared" si="11"/>
        <v>1.3867241015484704</v>
      </c>
      <c r="R63" s="72">
        <f t="shared" si="11"/>
        <v>1.3193648327994456</v>
      </c>
      <c r="S63" s="72">
        <f t="shared" si="11"/>
        <v>0.94784016162278251</v>
      </c>
      <c r="T63" s="72">
        <f t="shared" si="11"/>
        <v>0.84467644565238886</v>
      </c>
      <c r="U63" s="72">
        <f t="shared" si="11"/>
        <v>1.0166576690898157</v>
      </c>
      <c r="V63" s="78">
        <f t="shared" si="10"/>
        <v>1.0877510908121046</v>
      </c>
      <c r="W63" s="78">
        <f t="shared" si="10"/>
        <v>1.1396127913565686</v>
      </c>
      <c r="X63" s="78">
        <f t="shared" si="10"/>
        <v>1.0515168266085668</v>
      </c>
      <c r="Y63" s="78">
        <f t="shared" si="10"/>
        <v>1.1573758999230135</v>
      </c>
      <c r="Z63" s="78">
        <f t="shared" si="10"/>
        <v>1.1715218302265544</v>
      </c>
      <c r="AA63" s="78">
        <f t="shared" si="10"/>
        <v>0.98917534386466444</v>
      </c>
      <c r="AB63" s="78">
        <f t="shared" si="10"/>
        <v>1.6835681349146308</v>
      </c>
      <c r="AC63" s="78">
        <f t="shared" si="10"/>
        <v>1.0441550772344463</v>
      </c>
    </row>
    <row r="64" spans="1:29" ht="12.75" customHeight="1" x14ac:dyDescent="0.15">
      <c r="A64" s="43">
        <v>25</v>
      </c>
      <c r="B64" s="71">
        <v>520939</v>
      </c>
      <c r="C64" s="72">
        <f t="shared" si="7"/>
        <v>0.34617176212257927</v>
      </c>
      <c r="D64" s="72">
        <f t="shared" si="11"/>
        <v>0.48311062373098984</v>
      </c>
      <c r="E64" s="72">
        <f t="shared" si="11"/>
        <v>0.79146582502426099</v>
      </c>
      <c r="F64" s="72">
        <f t="shared" si="11"/>
        <v>0.71873932332344093</v>
      </c>
      <c r="G64" s="72">
        <f t="shared" si="11"/>
        <v>1.7935795417389166</v>
      </c>
      <c r="H64" s="72">
        <f t="shared" si="11"/>
        <v>1.3768482764230672</v>
      </c>
      <c r="I64" s="72">
        <f t="shared" si="11"/>
        <v>0.57946683627925766</v>
      </c>
      <c r="J64" s="72">
        <f t="shared" si="11"/>
        <v>0.4675983799635211</v>
      </c>
      <c r="K64" s="72">
        <f t="shared" si="11"/>
        <v>0.4231870103596036</v>
      </c>
      <c r="L64" s="72">
        <f t="shared" si="11"/>
        <v>0.46258069870163848</v>
      </c>
      <c r="M64" s="72">
        <f t="shared" si="11"/>
        <v>0.53335685469895533</v>
      </c>
      <c r="N64" s="72">
        <f t="shared" si="11"/>
        <v>0.69471064362067758</v>
      </c>
      <c r="O64" s="72">
        <f t="shared" si="11"/>
        <v>1.3781175339901051</v>
      </c>
      <c r="P64" s="72">
        <f t="shared" si="11"/>
        <v>1.6787502752250671</v>
      </c>
      <c r="Q64" s="72">
        <f t="shared" si="11"/>
        <v>1.5695986729793399</v>
      </c>
      <c r="R64" s="72">
        <f t="shared" si="11"/>
        <v>1.3201983339080141</v>
      </c>
      <c r="S64" s="72">
        <f t="shared" si="11"/>
        <v>1.4718732367279432</v>
      </c>
      <c r="T64" s="72">
        <f t="shared" si="11"/>
        <v>1.3686843174638892</v>
      </c>
      <c r="U64" s="72">
        <f t="shared" si="11"/>
        <v>0.98625285022595743</v>
      </c>
      <c r="V64" s="78">
        <f t="shared" si="10"/>
        <v>1.241129377120147</v>
      </c>
      <c r="W64" s="78">
        <f t="shared" si="10"/>
        <v>1.229414955569839</v>
      </c>
      <c r="X64" s="78">
        <f t="shared" si="10"/>
        <v>0.99323145563389792</v>
      </c>
      <c r="Y64" s="78">
        <f t="shared" si="10"/>
        <v>1.0267190443874183</v>
      </c>
      <c r="Z64" s="78">
        <f t="shared" si="10"/>
        <v>1.1535622801364518</v>
      </c>
      <c r="AA64" s="78">
        <f t="shared" si="10"/>
        <v>0.98713091118940111</v>
      </c>
      <c r="AB64" s="78">
        <f t="shared" si="10"/>
        <v>0.63132492219234371</v>
      </c>
      <c r="AC64" s="78">
        <f t="shared" si="10"/>
        <v>1.0218026993633238</v>
      </c>
    </row>
    <row r="65" spans="1:29" ht="12.75" customHeight="1" x14ac:dyDescent="0.15">
      <c r="A65" s="43"/>
      <c r="B65" s="48" t="s">
        <v>25</v>
      </c>
      <c r="C65" s="72">
        <f t="shared" si="7"/>
        <v>34.823165933475963</v>
      </c>
      <c r="D65" s="72">
        <f t="shared" si="11"/>
        <v>40.516232221138296</v>
      </c>
      <c r="E65" s="72">
        <f t="shared" si="11"/>
        <v>43.170645290211255</v>
      </c>
      <c r="F65" s="72">
        <f t="shared" si="11"/>
        <v>44.445887615657163</v>
      </c>
      <c r="G65" s="72">
        <f t="shared" si="11"/>
        <v>47.053576041506808</v>
      </c>
      <c r="H65" s="72">
        <f t="shared" si="11"/>
        <v>47.703485703500171</v>
      </c>
      <c r="I65" s="72">
        <f t="shared" si="11"/>
        <v>48.339934076340377</v>
      </c>
      <c r="J65" s="72">
        <f t="shared" si="11"/>
        <v>52.250107843316954</v>
      </c>
      <c r="K65" s="72">
        <f t="shared" si="11"/>
        <v>54.822273991625401</v>
      </c>
      <c r="L65" s="72">
        <f t="shared" si="11"/>
        <v>53.481741334777411</v>
      </c>
      <c r="M65" s="72">
        <f t="shared" si="11"/>
        <v>54.161732353485213</v>
      </c>
      <c r="N65" s="72">
        <f t="shared" si="11"/>
        <v>55.689383650679545</v>
      </c>
      <c r="O65" s="72">
        <f t="shared" si="11"/>
        <v>59.702336151782816</v>
      </c>
      <c r="P65" s="72">
        <f t="shared" si="11"/>
        <v>61.647757971147165</v>
      </c>
      <c r="Q65" s="72">
        <f t="shared" si="11"/>
        <v>64.875300270109207</v>
      </c>
      <c r="R65" s="72">
        <f t="shared" si="11"/>
        <v>67.361896724257406</v>
      </c>
      <c r="S65" s="72">
        <f t="shared" si="11"/>
        <v>69.071166739652583</v>
      </c>
      <c r="T65" s="72">
        <f t="shared" si="11"/>
        <v>70.122416691383961</v>
      </c>
      <c r="U65" s="72">
        <f t="shared" si="11"/>
        <v>71.387490870486133</v>
      </c>
      <c r="V65" s="78">
        <f t="shared" si="10"/>
        <v>71.982698364877677</v>
      </c>
      <c r="W65" s="78">
        <f t="shared" si="10"/>
        <v>69.556707122644141</v>
      </c>
      <c r="X65" s="78">
        <f t="shared" si="10"/>
        <v>69.628402030986166</v>
      </c>
      <c r="Y65" s="78">
        <f t="shared" si="10"/>
        <v>71.850313668157739</v>
      </c>
      <c r="Z65" s="78">
        <f t="shared" si="10"/>
        <v>72.07180324707555</v>
      </c>
      <c r="AA65" s="78">
        <f t="shared" si="10"/>
        <v>76.59358163188368</v>
      </c>
      <c r="AB65" s="78">
        <f t="shared" si="10"/>
        <v>78.588289689616829</v>
      </c>
      <c r="AC65" s="78">
        <f t="shared" si="10"/>
        <v>61.840419805941657</v>
      </c>
    </row>
    <row r="66" spans="1:29" ht="12.75" customHeight="1" x14ac:dyDescent="0.15">
      <c r="A66" s="43"/>
      <c r="B66" s="48" t="s">
        <v>26</v>
      </c>
      <c r="C66" s="72">
        <f t="shared" si="7"/>
        <v>65.176834066524037</v>
      </c>
      <c r="D66" s="72">
        <f t="shared" si="11"/>
        <v>59.483767778861704</v>
      </c>
      <c r="E66" s="72">
        <f t="shared" si="11"/>
        <v>56.829354709788738</v>
      </c>
      <c r="F66" s="72">
        <f t="shared" si="11"/>
        <v>55.554112384342837</v>
      </c>
      <c r="G66" s="72">
        <f t="shared" si="11"/>
        <v>52.946423958493192</v>
      </c>
      <c r="H66" s="72">
        <f t="shared" si="11"/>
        <v>52.296514296499829</v>
      </c>
      <c r="I66" s="72">
        <f t="shared" si="11"/>
        <v>51.660065923659623</v>
      </c>
      <c r="J66" s="72">
        <f t="shared" si="11"/>
        <v>47.749892156683046</v>
      </c>
      <c r="K66" s="72">
        <f t="shared" si="11"/>
        <v>45.177726008374599</v>
      </c>
      <c r="L66" s="72">
        <f t="shared" si="11"/>
        <v>46.518258665222582</v>
      </c>
      <c r="M66" s="72">
        <f t="shared" si="11"/>
        <v>45.838267646514787</v>
      </c>
      <c r="N66" s="72">
        <f t="shared" si="11"/>
        <v>44.310616349320455</v>
      </c>
      <c r="O66" s="72">
        <f t="shared" si="11"/>
        <v>40.297663848217177</v>
      </c>
      <c r="P66" s="72">
        <f t="shared" si="11"/>
        <v>38.352242028852835</v>
      </c>
      <c r="Q66" s="72">
        <f t="shared" si="11"/>
        <v>35.124699729890793</v>
      </c>
      <c r="R66" s="72">
        <f t="shared" si="11"/>
        <v>32.638103275742594</v>
      </c>
      <c r="S66" s="72">
        <f t="shared" si="11"/>
        <v>30.928833260347417</v>
      </c>
      <c r="T66" s="72">
        <f t="shared" si="11"/>
        <v>29.877583308616046</v>
      </c>
      <c r="U66" s="72">
        <f t="shared" si="11"/>
        <v>28.612509129513864</v>
      </c>
      <c r="V66" s="78">
        <f t="shared" si="10"/>
        <v>28.017301635122323</v>
      </c>
      <c r="W66" s="78">
        <f t="shared" si="10"/>
        <v>30.443292877355869</v>
      </c>
      <c r="X66" s="78">
        <f t="shared" si="10"/>
        <v>30.37159796901383</v>
      </c>
      <c r="Y66" s="78">
        <f t="shared" si="10"/>
        <v>28.149686331842265</v>
      </c>
      <c r="Z66" s="78">
        <f t="shared" si="10"/>
        <v>27.92819675292445</v>
      </c>
      <c r="AA66" s="78">
        <f t="shared" si="10"/>
        <v>23.406418368116327</v>
      </c>
      <c r="AB66" s="78">
        <f t="shared" si="10"/>
        <v>21.411710310383171</v>
      </c>
      <c r="AC66" s="78">
        <f t="shared" si="10"/>
        <v>38.159580194058336</v>
      </c>
    </row>
    <row r="67" spans="1:29" ht="12.75" customHeight="1" x14ac:dyDescent="0.15">
      <c r="A67" s="43"/>
      <c r="B67" s="48" t="s">
        <v>7</v>
      </c>
      <c r="C67" s="72">
        <f t="shared" si="7"/>
        <v>100</v>
      </c>
      <c r="D67" s="72">
        <f t="shared" si="11"/>
        <v>100</v>
      </c>
      <c r="E67" s="72">
        <f t="shared" si="11"/>
        <v>100</v>
      </c>
      <c r="F67" s="72">
        <f t="shared" si="11"/>
        <v>100</v>
      </c>
      <c r="G67" s="72">
        <f t="shared" si="11"/>
        <v>100</v>
      </c>
      <c r="H67" s="72">
        <f t="shared" si="11"/>
        <v>100</v>
      </c>
      <c r="I67" s="72">
        <f t="shared" si="11"/>
        <v>100</v>
      </c>
      <c r="J67" s="72">
        <f t="shared" si="11"/>
        <v>100</v>
      </c>
      <c r="K67" s="72">
        <f t="shared" si="11"/>
        <v>100</v>
      </c>
      <c r="L67" s="72">
        <f t="shared" si="11"/>
        <v>100</v>
      </c>
      <c r="M67" s="72">
        <f t="shared" si="11"/>
        <v>100</v>
      </c>
      <c r="N67" s="72">
        <f t="shared" si="11"/>
        <v>100</v>
      </c>
      <c r="O67" s="72">
        <f t="shared" si="11"/>
        <v>100</v>
      </c>
      <c r="P67" s="72">
        <f t="shared" si="11"/>
        <v>100</v>
      </c>
      <c r="Q67" s="72">
        <f t="shared" si="11"/>
        <v>100</v>
      </c>
      <c r="R67" s="72">
        <f t="shared" si="11"/>
        <v>100</v>
      </c>
      <c r="S67" s="72">
        <f t="shared" si="11"/>
        <v>100</v>
      </c>
      <c r="T67" s="72">
        <f t="shared" si="11"/>
        <v>100</v>
      </c>
      <c r="U67" s="72">
        <f t="shared" si="11"/>
        <v>100</v>
      </c>
      <c r="V67" s="78">
        <f t="shared" si="10"/>
        <v>100</v>
      </c>
      <c r="W67" s="78">
        <f t="shared" si="10"/>
        <v>100</v>
      </c>
      <c r="X67" s="78">
        <f t="shared" si="10"/>
        <v>100</v>
      </c>
      <c r="Y67" s="78">
        <f t="shared" si="10"/>
        <v>100</v>
      </c>
      <c r="Z67" s="78">
        <f t="shared" si="10"/>
        <v>100</v>
      </c>
      <c r="AA67" s="78">
        <f t="shared" si="10"/>
        <v>100</v>
      </c>
      <c r="AB67" s="78">
        <f t="shared" si="10"/>
        <v>100</v>
      </c>
      <c r="AC67" s="78">
        <f t="shared" si="10"/>
        <v>100</v>
      </c>
    </row>
    <row r="68" spans="1:29" ht="12.75" customHeight="1" x14ac:dyDescent="0.15">
      <c r="A68" s="43"/>
      <c r="B68" s="4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59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2" customFormat="1" x14ac:dyDescent="0.15">
      <c r="A70" s="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1">
        <v>392190</v>
      </c>
      <c r="C71" s="13" t="s">
        <v>10</v>
      </c>
      <c r="D71" s="13">
        <f>IF(C9=0,"--",((D9/C9)*100-100))</f>
        <v>24.66822777687014</v>
      </c>
      <c r="E71" s="72">
        <f t="shared" ref="E71:T82" si="12">IF(D9=0,"--",((E9/D9)*100-100))</f>
        <v>7.6442926517884757</v>
      </c>
      <c r="F71" s="72">
        <f t="shared" si="12"/>
        <v>18.745494292969482</v>
      </c>
      <c r="G71" s="72">
        <f t="shared" si="12"/>
        <v>14.036856599722597</v>
      </c>
      <c r="H71" s="72">
        <f t="shared" si="12"/>
        <v>11.942934404760507</v>
      </c>
      <c r="I71" s="72">
        <f t="shared" si="12"/>
        <v>2.4082383688194966</v>
      </c>
      <c r="J71" s="72">
        <f t="shared" si="12"/>
        <v>6.568208751122981</v>
      </c>
      <c r="K71" s="72">
        <f t="shared" si="12"/>
        <v>18.407288087797497</v>
      </c>
      <c r="L71" s="72">
        <f t="shared" si="12"/>
        <v>15.949722416413309</v>
      </c>
      <c r="M71" s="72">
        <f t="shared" si="12"/>
        <v>25.680786725693054</v>
      </c>
      <c r="N71" s="72">
        <f t="shared" si="12"/>
        <v>-4.7454718424056779</v>
      </c>
      <c r="O71" s="72">
        <f t="shared" si="12"/>
        <v>-1.1047730729369079</v>
      </c>
      <c r="P71" s="72">
        <f t="shared" si="12"/>
        <v>-3.5030006650706298</v>
      </c>
      <c r="Q71" s="72">
        <f t="shared" si="12"/>
        <v>-14.166674631460737</v>
      </c>
      <c r="R71" s="72">
        <f t="shared" si="12"/>
        <v>28.740701028636295</v>
      </c>
      <c r="S71" s="72">
        <f t="shared" si="12"/>
        <v>17.443958637527743</v>
      </c>
      <c r="T71" s="72">
        <f t="shared" si="12"/>
        <v>16.91936232125795</v>
      </c>
      <c r="U71" s="78">
        <f t="shared" ref="U71:AB71" si="13">IF(T9=0,"--",((U9/T9)*100-100))</f>
        <v>1.8334800994052927</v>
      </c>
      <c r="V71" s="78">
        <f t="shared" si="13"/>
        <v>7.2549142205631512</v>
      </c>
      <c r="W71" s="78">
        <f t="shared" si="13"/>
        <v>-1.6599245501379727</v>
      </c>
      <c r="X71" s="78">
        <f t="shared" si="13"/>
        <v>-2.9309838418069489</v>
      </c>
      <c r="Y71" s="78">
        <f t="shared" si="13"/>
        <v>8.9143421651667722</v>
      </c>
      <c r="Z71" s="78">
        <f t="shared" si="13"/>
        <v>2.807400838448018</v>
      </c>
      <c r="AA71" s="78">
        <f t="shared" si="13"/>
        <v>-0.70441888641774142</v>
      </c>
      <c r="AB71" s="78">
        <f t="shared" si="13"/>
        <v>-9.0567550966855066</v>
      </c>
      <c r="AC71" s="72">
        <f>(POWER(AB9/C9,1/26)-1)*100</f>
        <v>6.8286185968593704</v>
      </c>
    </row>
    <row r="72" spans="1:29" ht="12.75" customHeight="1" x14ac:dyDescent="0.15">
      <c r="A72" s="43">
        <v>2</v>
      </c>
      <c r="B72" s="71">
        <v>392112</v>
      </c>
      <c r="C72" s="13" t="s">
        <v>10</v>
      </c>
      <c r="D72" s="72">
        <f t="shared" ref="D72:S98" si="14">IF(C10=0,"--",((D10/C10)*100-100))</f>
        <v>16.426758183738116</v>
      </c>
      <c r="E72" s="72">
        <f t="shared" si="14"/>
        <v>35.977715163980889</v>
      </c>
      <c r="F72" s="72">
        <f t="shared" si="14"/>
        <v>11.756113673227844</v>
      </c>
      <c r="G72" s="72">
        <f t="shared" si="14"/>
        <v>3.7760239557397455</v>
      </c>
      <c r="H72" s="72">
        <f t="shared" si="14"/>
        <v>33.021635055575302</v>
      </c>
      <c r="I72" s="72">
        <f t="shared" si="14"/>
        <v>-68.875016133537272</v>
      </c>
      <c r="J72" s="72">
        <f t="shared" si="14"/>
        <v>23.365455876263951</v>
      </c>
      <c r="K72" s="72">
        <f t="shared" si="14"/>
        <v>-0.14165570698926899</v>
      </c>
      <c r="L72" s="72">
        <f t="shared" si="14"/>
        <v>83.458336253325626</v>
      </c>
      <c r="M72" s="72">
        <f t="shared" si="14"/>
        <v>78.496423301682341</v>
      </c>
      <c r="N72" s="72">
        <f t="shared" si="14"/>
        <v>43.045237565613604</v>
      </c>
      <c r="O72" s="72">
        <f t="shared" si="14"/>
        <v>13.931692192602412</v>
      </c>
      <c r="P72" s="72">
        <f t="shared" si="14"/>
        <v>-17.830547787033979</v>
      </c>
      <c r="Q72" s="72">
        <f t="shared" si="14"/>
        <v>-19.811436585505234</v>
      </c>
      <c r="R72" s="72">
        <f t="shared" si="14"/>
        <v>61.212176161493716</v>
      </c>
      <c r="S72" s="72">
        <f t="shared" si="14"/>
        <v>19.092297521823681</v>
      </c>
      <c r="T72" s="78">
        <f t="shared" ref="T72:T98" si="15">IF(S10=0,"--",((T10/S10)*100-100))</f>
        <v>21.903860975384177</v>
      </c>
      <c r="U72" s="78">
        <f t="shared" ref="U72:U98" si="16">IF(T10=0,"--",((U10/T10)*100-100))</f>
        <v>7.0860178929021771</v>
      </c>
      <c r="V72" s="78">
        <f t="shared" ref="V72:V98" si="17">IF(U10=0,"--",((V10/U10)*100-100))</f>
        <v>23.183143353145638</v>
      </c>
      <c r="W72" s="78">
        <f t="shared" ref="W72:W98" si="18">IF(V10=0,"--",((W10/V10)*100-100))</f>
        <v>15.550285965985935</v>
      </c>
      <c r="X72" s="78">
        <f t="shared" ref="X72:X98" si="19">IF(W10=0,"--",((X10/W10)*100-100))</f>
        <v>4.0847552780525263</v>
      </c>
      <c r="Y72" s="78">
        <f t="shared" ref="Y72:Y98" si="20">IF(X10=0,"--",((Y10/X10)*100-100))</f>
        <v>8.2788575338666988</v>
      </c>
      <c r="Z72" s="78">
        <f t="shared" ref="Z72:Z98" si="21">IF(Y10=0,"--",((Z10/Y10)*100-100))</f>
        <v>15.345358413708482</v>
      </c>
      <c r="AA72" s="78">
        <f t="shared" ref="AA72:AA98" si="22">IF(Z10=0,"--",((AA10/Z10)*100-100))</f>
        <v>-2.9026993484916943</v>
      </c>
      <c r="AB72" s="78">
        <f t="shared" ref="AB72:AB98" si="23">IF(AA10=0,"--",((AB10/AA10)*100-100))</f>
        <v>-26.237408859625646</v>
      </c>
      <c r="AC72" s="78">
        <f t="shared" ref="AC72:AC98" si="24">(POWER(AB10/C10,1/26)-1)*100</f>
        <v>9.6374710011305265</v>
      </c>
    </row>
    <row r="73" spans="1:29" ht="12.75" customHeight="1" x14ac:dyDescent="0.15">
      <c r="A73" s="43">
        <v>3</v>
      </c>
      <c r="B73" s="71">
        <v>392113</v>
      </c>
      <c r="C73" s="13" t="s">
        <v>10</v>
      </c>
      <c r="D73" s="72">
        <f t="shared" si="14"/>
        <v>-11.273989246560987</v>
      </c>
      <c r="E73" s="72">
        <f t="shared" si="12"/>
        <v>14.249768542784395</v>
      </c>
      <c r="F73" s="72">
        <f t="shared" si="12"/>
        <v>43.921110371140429</v>
      </c>
      <c r="G73" s="72">
        <f t="shared" si="12"/>
        <v>37.997022310970038</v>
      </c>
      <c r="H73" s="72">
        <f t="shared" si="12"/>
        <v>53.239583288051762</v>
      </c>
      <c r="I73" s="72">
        <f t="shared" si="12"/>
        <v>20.367110309952579</v>
      </c>
      <c r="J73" s="72">
        <f t="shared" si="12"/>
        <v>2.7921993227307809</v>
      </c>
      <c r="K73" s="72">
        <f t="shared" si="12"/>
        <v>1.6664448933732672</v>
      </c>
      <c r="L73" s="72">
        <f t="shared" si="12"/>
        <v>-7.6064853902924341</v>
      </c>
      <c r="M73" s="72">
        <f t="shared" si="12"/>
        <v>0.59818376052909628</v>
      </c>
      <c r="N73" s="72">
        <f t="shared" si="12"/>
        <v>-0.44613787575782737</v>
      </c>
      <c r="O73" s="72">
        <f t="shared" si="12"/>
        <v>14.300125369231779</v>
      </c>
      <c r="P73" s="72">
        <f t="shared" si="12"/>
        <v>-1.6200338773794698</v>
      </c>
      <c r="Q73" s="72">
        <f t="shared" si="12"/>
        <v>-11.980341148056411</v>
      </c>
      <c r="R73" s="72">
        <f t="shared" si="12"/>
        <v>34.794717987911326</v>
      </c>
      <c r="S73" s="72">
        <f t="shared" si="12"/>
        <v>19.078575269859812</v>
      </c>
      <c r="T73" s="78">
        <f t="shared" si="15"/>
        <v>35.950678594400642</v>
      </c>
      <c r="U73" s="78">
        <f t="shared" si="16"/>
        <v>-0.49436046729641703</v>
      </c>
      <c r="V73" s="78">
        <f t="shared" si="17"/>
        <v>32.136303094472339</v>
      </c>
      <c r="W73" s="78">
        <f t="shared" si="18"/>
        <v>-9.3532294802719065</v>
      </c>
      <c r="X73" s="78">
        <f t="shared" si="19"/>
        <v>-3.0599363229437415</v>
      </c>
      <c r="Y73" s="78">
        <f t="shared" si="20"/>
        <v>-1.7902889064589971</v>
      </c>
      <c r="Z73" s="78">
        <f t="shared" si="21"/>
        <v>6.9320237328713006</v>
      </c>
      <c r="AA73" s="78">
        <f t="shared" si="22"/>
        <v>-3.2762804266585306</v>
      </c>
      <c r="AB73" s="78">
        <f t="shared" si="23"/>
        <v>-17.087146920888443</v>
      </c>
      <c r="AC73" s="78">
        <f t="shared" si="24"/>
        <v>8.0837482349466416</v>
      </c>
    </row>
    <row r="74" spans="1:29" ht="12.75" customHeight="1" x14ac:dyDescent="0.15">
      <c r="A74" s="43">
        <v>4</v>
      </c>
      <c r="B74" s="71">
        <v>590320</v>
      </c>
      <c r="C74" s="13" t="s">
        <v>10</v>
      </c>
      <c r="D74" s="72">
        <f t="shared" si="14"/>
        <v>27.24793231381777</v>
      </c>
      <c r="E74" s="72">
        <f t="shared" si="12"/>
        <v>46.94691835946503</v>
      </c>
      <c r="F74" s="72">
        <f t="shared" si="12"/>
        <v>31.239226392818722</v>
      </c>
      <c r="G74" s="72">
        <f t="shared" si="12"/>
        <v>23.022677608101191</v>
      </c>
      <c r="H74" s="72">
        <f t="shared" si="12"/>
        <v>14.170900232576855</v>
      </c>
      <c r="I74" s="72">
        <f t="shared" si="12"/>
        <v>15.431683862923038</v>
      </c>
      <c r="J74" s="72">
        <f t="shared" si="12"/>
        <v>-4.3886766595150846</v>
      </c>
      <c r="K74" s="72">
        <f t="shared" si="12"/>
        <v>23.765020676173748</v>
      </c>
      <c r="L74" s="72">
        <f t="shared" si="12"/>
        <v>-0.32898043262018462</v>
      </c>
      <c r="M74" s="72">
        <f t="shared" si="12"/>
        <v>3.5652203416520081</v>
      </c>
      <c r="N74" s="72">
        <f t="shared" si="12"/>
        <v>-2.4014098828316435</v>
      </c>
      <c r="O74" s="72">
        <f t="shared" si="12"/>
        <v>17.074942763789508</v>
      </c>
      <c r="P74" s="72">
        <f t="shared" si="12"/>
        <v>-3.3394796201746288</v>
      </c>
      <c r="Q74" s="72">
        <f t="shared" si="12"/>
        <v>-40.044082338550623</v>
      </c>
      <c r="R74" s="72">
        <f t="shared" si="12"/>
        <v>15.851804279898431</v>
      </c>
      <c r="S74" s="72">
        <f t="shared" si="12"/>
        <v>19.709123533759623</v>
      </c>
      <c r="T74" s="78">
        <f t="shared" si="15"/>
        <v>20.444128971740795</v>
      </c>
      <c r="U74" s="78">
        <f t="shared" si="16"/>
        <v>20.535062939645996</v>
      </c>
      <c r="V74" s="78">
        <f t="shared" si="17"/>
        <v>2.4218450954520279</v>
      </c>
      <c r="W74" s="78">
        <f t="shared" si="18"/>
        <v>-0.62826359517926278</v>
      </c>
      <c r="X74" s="78">
        <f t="shared" si="19"/>
        <v>14.03792122353191</v>
      </c>
      <c r="Y74" s="78">
        <f t="shared" si="20"/>
        <v>-8.9227971187316086</v>
      </c>
      <c r="Z74" s="78">
        <f t="shared" si="21"/>
        <v>5.0259773457947574</v>
      </c>
      <c r="AA74" s="78">
        <f t="shared" si="22"/>
        <v>-8.7116340055545862</v>
      </c>
      <c r="AB74" s="78">
        <f t="shared" si="23"/>
        <v>-33.823298777635983</v>
      </c>
      <c r="AC74" s="78">
        <f t="shared" si="24"/>
        <v>5.8136126052539483</v>
      </c>
    </row>
    <row r="75" spans="1:29" ht="12.75" customHeight="1" x14ac:dyDescent="0.15">
      <c r="A75" s="43">
        <v>5</v>
      </c>
      <c r="B75" s="71">
        <v>590390</v>
      </c>
      <c r="C75" s="13" t="s">
        <v>10</v>
      </c>
      <c r="D75" s="72">
        <f t="shared" si="14"/>
        <v>-20.398539215117964</v>
      </c>
      <c r="E75" s="72">
        <f t="shared" si="12"/>
        <v>88.031355555995702</v>
      </c>
      <c r="F75" s="72">
        <f t="shared" si="12"/>
        <v>33.94916825183779</v>
      </c>
      <c r="G75" s="72">
        <f t="shared" si="12"/>
        <v>28.99490609320074</v>
      </c>
      <c r="H75" s="72">
        <f t="shared" si="12"/>
        <v>37.339671749592952</v>
      </c>
      <c r="I75" s="72">
        <f t="shared" si="12"/>
        <v>31.576859798435578</v>
      </c>
      <c r="J75" s="72">
        <f t="shared" si="12"/>
        <v>12.578397390385504</v>
      </c>
      <c r="K75" s="72">
        <f t="shared" si="12"/>
        <v>-19.175265197875476</v>
      </c>
      <c r="L75" s="72">
        <f t="shared" si="12"/>
        <v>-7.4444410418446694</v>
      </c>
      <c r="M75" s="72">
        <f t="shared" si="12"/>
        <v>5.8952873073833416</v>
      </c>
      <c r="N75" s="72">
        <f t="shared" si="12"/>
        <v>22.003892863371917</v>
      </c>
      <c r="O75" s="72">
        <f t="shared" si="12"/>
        <v>14.208062497634202</v>
      </c>
      <c r="P75" s="72">
        <f t="shared" si="12"/>
        <v>-5.4445349270651633</v>
      </c>
      <c r="Q75" s="72">
        <f t="shared" si="12"/>
        <v>-21.364378904070364</v>
      </c>
      <c r="R75" s="72">
        <f t="shared" si="12"/>
        <v>51.903590516980444</v>
      </c>
      <c r="S75" s="72">
        <f t="shared" si="12"/>
        <v>11.08368450895756</v>
      </c>
      <c r="T75" s="78">
        <f t="shared" si="15"/>
        <v>25.264847982989778</v>
      </c>
      <c r="U75" s="78">
        <f t="shared" si="16"/>
        <v>1.4259542162173773</v>
      </c>
      <c r="V75" s="78">
        <f t="shared" si="17"/>
        <v>7.2234240633559494</v>
      </c>
      <c r="W75" s="78">
        <f t="shared" si="18"/>
        <v>6.2518803369603546</v>
      </c>
      <c r="X75" s="78">
        <f t="shared" si="19"/>
        <v>-2.8207115580757858</v>
      </c>
      <c r="Y75" s="78">
        <f t="shared" si="20"/>
        <v>-6.874496564037841</v>
      </c>
      <c r="Z75" s="78">
        <f t="shared" si="21"/>
        <v>-12.48798686017895</v>
      </c>
      <c r="AA75" s="78">
        <f t="shared" si="22"/>
        <v>-24.61540267001925</v>
      </c>
      <c r="AB75" s="78">
        <f t="shared" si="23"/>
        <v>-10.287522388034404</v>
      </c>
      <c r="AC75" s="78">
        <f t="shared" si="24"/>
        <v>6.8862016077875676</v>
      </c>
    </row>
    <row r="76" spans="1:29" ht="12.75" customHeight="1" x14ac:dyDescent="0.15">
      <c r="A76" s="43">
        <v>6</v>
      </c>
      <c r="B76" s="71">
        <v>580632</v>
      </c>
      <c r="C76" s="13" t="s">
        <v>10</v>
      </c>
      <c r="D76" s="72">
        <f t="shared" si="14"/>
        <v>17.345266942129456</v>
      </c>
      <c r="E76" s="72">
        <f t="shared" si="12"/>
        <v>21.551917998522768</v>
      </c>
      <c r="F76" s="72">
        <f t="shared" si="12"/>
        <v>25.346457365096242</v>
      </c>
      <c r="G76" s="72">
        <f t="shared" si="12"/>
        <v>11.339390570861013</v>
      </c>
      <c r="H76" s="72">
        <f t="shared" si="12"/>
        <v>9.9440590093537793</v>
      </c>
      <c r="I76" s="72">
        <f t="shared" si="12"/>
        <v>-11.404131839050606</v>
      </c>
      <c r="J76" s="72">
        <f t="shared" si="12"/>
        <v>9.0329541401484619</v>
      </c>
      <c r="K76" s="72">
        <f t="shared" si="12"/>
        <v>-1.6810082997776448</v>
      </c>
      <c r="L76" s="72">
        <f t="shared" si="12"/>
        <v>-0.97523950270830539</v>
      </c>
      <c r="M76" s="72">
        <f t="shared" si="12"/>
        <v>13.739992669683303</v>
      </c>
      <c r="N76" s="72">
        <f t="shared" si="12"/>
        <v>4.6954615931119861</v>
      </c>
      <c r="O76" s="72">
        <f t="shared" si="12"/>
        <v>16.649409099460712</v>
      </c>
      <c r="P76" s="72">
        <f t="shared" si="12"/>
        <v>-14.114686737801875</v>
      </c>
      <c r="Q76" s="72">
        <f t="shared" si="12"/>
        <v>-25.848103698312968</v>
      </c>
      <c r="R76" s="72">
        <f t="shared" si="12"/>
        <v>33.157488736439234</v>
      </c>
      <c r="S76" s="72">
        <f t="shared" si="12"/>
        <v>4.938848152420718</v>
      </c>
      <c r="T76" s="78">
        <f t="shared" si="15"/>
        <v>1.4774356251786998</v>
      </c>
      <c r="U76" s="78">
        <f t="shared" si="16"/>
        <v>3.0927670816264623</v>
      </c>
      <c r="V76" s="78">
        <f t="shared" si="17"/>
        <v>-6.2013470438619578</v>
      </c>
      <c r="W76" s="78">
        <f t="shared" si="18"/>
        <v>-5.3821834223342222</v>
      </c>
      <c r="X76" s="78">
        <f t="shared" si="19"/>
        <v>-6.8374622555444375</v>
      </c>
      <c r="Y76" s="78">
        <f t="shared" si="20"/>
        <v>7.8486663808287744</v>
      </c>
      <c r="Z76" s="78">
        <f t="shared" si="21"/>
        <v>9.2381247002878126</v>
      </c>
      <c r="AA76" s="78">
        <f t="shared" si="22"/>
        <v>-9.1546504925644143</v>
      </c>
      <c r="AB76" s="78">
        <f t="shared" si="23"/>
        <v>-26.20975732186298</v>
      </c>
      <c r="AC76" s="78">
        <f t="shared" si="24"/>
        <v>2.1489207623765827</v>
      </c>
    </row>
    <row r="77" spans="1:29" ht="12.75" customHeight="1" x14ac:dyDescent="0.15">
      <c r="A77" s="43">
        <v>7</v>
      </c>
      <c r="B77" s="71">
        <v>560312</v>
      </c>
      <c r="C77" s="13" t="s">
        <v>10</v>
      </c>
      <c r="D77" s="72" t="str">
        <f t="shared" si="14"/>
        <v>--</v>
      </c>
      <c r="E77" s="72">
        <f t="shared" si="12"/>
        <v>82.330841215986084</v>
      </c>
      <c r="F77" s="72">
        <f t="shared" si="12"/>
        <v>-9.1297465783524245</v>
      </c>
      <c r="G77" s="72">
        <f t="shared" si="12"/>
        <v>14.038498962926482</v>
      </c>
      <c r="H77" s="72">
        <f t="shared" si="12"/>
        <v>21.081985875393073</v>
      </c>
      <c r="I77" s="72">
        <f t="shared" si="12"/>
        <v>155.63390000121967</v>
      </c>
      <c r="J77" s="72">
        <f t="shared" si="12"/>
        <v>10.01535160756444</v>
      </c>
      <c r="K77" s="72">
        <f t="shared" si="12"/>
        <v>64.455954376967668</v>
      </c>
      <c r="L77" s="72">
        <f t="shared" si="12"/>
        <v>-11.789045735897545</v>
      </c>
      <c r="M77" s="72">
        <f t="shared" si="12"/>
        <v>-1.4663105293197276</v>
      </c>
      <c r="N77" s="72">
        <f t="shared" si="12"/>
        <v>25.837572350470978</v>
      </c>
      <c r="O77" s="72">
        <f t="shared" si="12"/>
        <v>-1.1627973083835457</v>
      </c>
      <c r="P77" s="72">
        <f t="shared" si="12"/>
        <v>6.0410557591003453</v>
      </c>
      <c r="Q77" s="72">
        <f t="shared" si="12"/>
        <v>-7.1614526644231375</v>
      </c>
      <c r="R77" s="72">
        <f t="shared" si="12"/>
        <v>26.415321028719035</v>
      </c>
      <c r="S77" s="72">
        <f t="shared" si="12"/>
        <v>23.285633054404698</v>
      </c>
      <c r="T77" s="78">
        <f t="shared" si="15"/>
        <v>-25.085910081278016</v>
      </c>
      <c r="U77" s="78">
        <f t="shared" si="16"/>
        <v>37.561825627741285</v>
      </c>
      <c r="V77" s="78">
        <f t="shared" si="17"/>
        <v>0.40497284888203922</v>
      </c>
      <c r="W77" s="78">
        <f t="shared" si="18"/>
        <v>3.173978159185566</v>
      </c>
      <c r="X77" s="78">
        <f t="shared" si="19"/>
        <v>-14.569753700282348</v>
      </c>
      <c r="Y77" s="78">
        <f t="shared" si="20"/>
        <v>2.3239408171468199</v>
      </c>
      <c r="Z77" s="78">
        <f t="shared" si="21"/>
        <v>-3.1655348227292279</v>
      </c>
      <c r="AA77" s="78">
        <f t="shared" si="22"/>
        <v>7.5151809689836853</v>
      </c>
      <c r="AB77" s="78">
        <f t="shared" si="23"/>
        <v>12.9384501945121</v>
      </c>
      <c r="AC77" s="78">
        <f>(POWER(AB15/D15,1/25)-1)*100</f>
        <v>12.560021358487838</v>
      </c>
    </row>
    <row r="78" spans="1:29" ht="12.75" customHeight="1" x14ac:dyDescent="0.15">
      <c r="A78" s="43">
        <v>8</v>
      </c>
      <c r="B78" s="71">
        <v>560313</v>
      </c>
      <c r="C78" s="13" t="s">
        <v>10</v>
      </c>
      <c r="D78" s="72" t="str">
        <f t="shared" si="14"/>
        <v>--</v>
      </c>
      <c r="E78" s="72">
        <f t="shared" si="12"/>
        <v>15.070122725479649</v>
      </c>
      <c r="F78" s="72">
        <f t="shared" si="12"/>
        <v>92.662167527269304</v>
      </c>
      <c r="G78" s="72">
        <f t="shared" si="12"/>
        <v>90.019388772877107</v>
      </c>
      <c r="H78" s="72">
        <f t="shared" si="12"/>
        <v>48.524306184081382</v>
      </c>
      <c r="I78" s="72">
        <f t="shared" si="12"/>
        <v>-27.032970469992847</v>
      </c>
      <c r="J78" s="72">
        <f t="shared" si="12"/>
        <v>-13.295272093334361</v>
      </c>
      <c r="K78" s="72">
        <f t="shared" si="12"/>
        <v>-54.692269098346877</v>
      </c>
      <c r="L78" s="72">
        <f t="shared" si="12"/>
        <v>28.151110860990741</v>
      </c>
      <c r="M78" s="72">
        <f t="shared" si="12"/>
        <v>-1.2511215146372621</v>
      </c>
      <c r="N78" s="72">
        <f t="shared" si="12"/>
        <v>3.0403226798945155</v>
      </c>
      <c r="O78" s="72">
        <f t="shared" si="12"/>
        <v>9.0269115578446986</v>
      </c>
      <c r="P78" s="72">
        <f t="shared" si="12"/>
        <v>8.7822804138802013</v>
      </c>
      <c r="Q78" s="72">
        <f t="shared" si="12"/>
        <v>12.465826194243817</v>
      </c>
      <c r="R78" s="72">
        <f t="shared" si="12"/>
        <v>25.513418343873838</v>
      </c>
      <c r="S78" s="72">
        <f t="shared" si="12"/>
        <v>8.7366594403569309</v>
      </c>
      <c r="T78" s="78">
        <f t="shared" si="15"/>
        <v>6.2924327245617633</v>
      </c>
      <c r="U78" s="78">
        <f t="shared" si="16"/>
        <v>8.8407646643048281</v>
      </c>
      <c r="V78" s="78">
        <f t="shared" si="17"/>
        <v>12.543086566929503</v>
      </c>
      <c r="W78" s="78">
        <f t="shared" si="18"/>
        <v>-8.4796542514393991</v>
      </c>
      <c r="X78" s="78">
        <f t="shared" si="19"/>
        <v>-16.773748892685276</v>
      </c>
      <c r="Y78" s="78">
        <f t="shared" si="20"/>
        <v>20.130936595208368</v>
      </c>
      <c r="Z78" s="78">
        <f t="shared" si="21"/>
        <v>-4.0072882422509082</v>
      </c>
      <c r="AA78" s="78">
        <f t="shared" si="22"/>
        <v>-0.55955326755201895</v>
      </c>
      <c r="AB78" s="78">
        <f t="shared" si="23"/>
        <v>-13.51799673138629</v>
      </c>
      <c r="AC78" s="78">
        <f>(POWER(AB16/D16,1/25)-1)*100</f>
        <v>5.8952231137645361</v>
      </c>
    </row>
    <row r="79" spans="1:29" ht="12.75" customHeight="1" x14ac:dyDescent="0.15">
      <c r="A79" s="43">
        <v>9</v>
      </c>
      <c r="B79" s="71">
        <v>520942</v>
      </c>
      <c r="C79" s="13" t="s">
        <v>10</v>
      </c>
      <c r="D79" s="72">
        <f t="shared" si="14"/>
        <v>182.15153125156633</v>
      </c>
      <c r="E79" s="72">
        <f t="shared" si="12"/>
        <v>15.068251553523055</v>
      </c>
      <c r="F79" s="72">
        <f t="shared" si="12"/>
        <v>159.68694982020639</v>
      </c>
      <c r="G79" s="72">
        <f t="shared" si="12"/>
        <v>151.71397299019978</v>
      </c>
      <c r="H79" s="72">
        <f t="shared" si="12"/>
        <v>41.051622289712526</v>
      </c>
      <c r="I79" s="72">
        <f t="shared" si="12"/>
        <v>-19.673235594022728</v>
      </c>
      <c r="J79" s="72">
        <f t="shared" si="12"/>
        <v>19.745258018552605</v>
      </c>
      <c r="K79" s="72">
        <f t="shared" si="12"/>
        <v>-17.416060194861544</v>
      </c>
      <c r="L79" s="72">
        <f t="shared" si="12"/>
        <v>5.9285183198640539</v>
      </c>
      <c r="M79" s="72">
        <f t="shared" si="12"/>
        <v>-4.0223747206846667</v>
      </c>
      <c r="N79" s="72">
        <f t="shared" si="12"/>
        <v>-26.834918564958286</v>
      </c>
      <c r="O79" s="72">
        <f t="shared" si="12"/>
        <v>-42.245861060380605</v>
      </c>
      <c r="P79" s="72">
        <f t="shared" si="12"/>
        <v>-2.3776780997628322</v>
      </c>
      <c r="Q79" s="72">
        <f t="shared" si="12"/>
        <v>8.9808028491955554</v>
      </c>
      <c r="R79" s="72">
        <f t="shared" si="12"/>
        <v>-3.0394443635314587</v>
      </c>
      <c r="S79" s="72">
        <f t="shared" si="12"/>
        <v>23.362415722301094</v>
      </c>
      <c r="T79" s="78">
        <f t="shared" si="15"/>
        <v>-30.032107614983218</v>
      </c>
      <c r="U79" s="78">
        <f t="shared" si="16"/>
        <v>-2.3367272510293731</v>
      </c>
      <c r="V79" s="78">
        <f t="shared" si="17"/>
        <v>8.9019015946150546</v>
      </c>
      <c r="W79" s="78">
        <f t="shared" si="18"/>
        <v>-21.744242984314383</v>
      </c>
      <c r="X79" s="78">
        <f t="shared" si="19"/>
        <v>-10.177238673551585</v>
      </c>
      <c r="Y79" s="78">
        <f t="shared" si="20"/>
        <v>3.9883593477862576</v>
      </c>
      <c r="Z79" s="78">
        <f t="shared" si="21"/>
        <v>1.2140963088961456</v>
      </c>
      <c r="AA79" s="78">
        <f t="shared" si="22"/>
        <v>-21.978321560420284</v>
      </c>
      <c r="AB79" s="78">
        <f t="shared" si="23"/>
        <v>-63.451557348501261</v>
      </c>
      <c r="AC79" s="78">
        <f t="shared" si="24"/>
        <v>2.7817185176535419</v>
      </c>
    </row>
    <row r="80" spans="1:29" ht="12.75" customHeight="1" x14ac:dyDescent="0.15">
      <c r="A80" s="43">
        <v>10</v>
      </c>
      <c r="B80" s="71">
        <v>590310</v>
      </c>
      <c r="C80" s="13" t="s">
        <v>10</v>
      </c>
      <c r="D80" s="72">
        <f t="shared" si="14"/>
        <v>29.356960584357097</v>
      </c>
      <c r="E80" s="72">
        <f t="shared" si="12"/>
        <v>27.241444148075658</v>
      </c>
      <c r="F80" s="72">
        <f t="shared" si="12"/>
        <v>31.05726450781782</v>
      </c>
      <c r="G80" s="72">
        <f t="shared" si="12"/>
        <v>25.519095538909482</v>
      </c>
      <c r="H80" s="72">
        <f t="shared" si="12"/>
        <v>21.774681106897503</v>
      </c>
      <c r="I80" s="72">
        <f t="shared" si="12"/>
        <v>18.807045578691287</v>
      </c>
      <c r="J80" s="72">
        <f t="shared" si="12"/>
        <v>32.724586184866752</v>
      </c>
      <c r="K80" s="72">
        <f t="shared" si="12"/>
        <v>27.028253228751836</v>
      </c>
      <c r="L80" s="72">
        <f t="shared" si="12"/>
        <v>-6.5594458150403909</v>
      </c>
      <c r="M80" s="72">
        <f t="shared" si="12"/>
        <v>-24.227726984504358</v>
      </c>
      <c r="N80" s="72">
        <f t="shared" si="12"/>
        <v>-47.574842728023583</v>
      </c>
      <c r="O80" s="72">
        <f t="shared" si="12"/>
        <v>-14.71341201316487</v>
      </c>
      <c r="P80" s="72">
        <f t="shared" si="12"/>
        <v>12.773985986026503</v>
      </c>
      <c r="Q80" s="72">
        <f t="shared" si="12"/>
        <v>5.7037639265221003</v>
      </c>
      <c r="R80" s="72">
        <f t="shared" si="12"/>
        <v>57.949016384214133</v>
      </c>
      <c r="S80" s="72">
        <f t="shared" si="12"/>
        <v>7.4993581889374354</v>
      </c>
      <c r="T80" s="78">
        <f t="shared" si="15"/>
        <v>18.650002448449015</v>
      </c>
      <c r="U80" s="78">
        <f t="shared" si="16"/>
        <v>8.0526892543486355</v>
      </c>
      <c r="V80" s="78">
        <f t="shared" si="17"/>
        <v>-11.575651565252528</v>
      </c>
      <c r="W80" s="78">
        <f t="shared" si="18"/>
        <v>-9.4390597130601748</v>
      </c>
      <c r="X80" s="78">
        <f t="shared" si="19"/>
        <v>4.7024422768443088</v>
      </c>
      <c r="Y80" s="78">
        <f t="shared" si="20"/>
        <v>0.56008452340086023</v>
      </c>
      <c r="Z80" s="78">
        <f t="shared" si="21"/>
        <v>10.026311346593502</v>
      </c>
      <c r="AA80" s="78">
        <f t="shared" si="22"/>
        <v>6.2376808794823546E-2</v>
      </c>
      <c r="AB80" s="78">
        <f t="shared" si="23"/>
        <v>-18.939025818955898</v>
      </c>
      <c r="AC80" s="78">
        <f t="shared" si="24"/>
        <v>5.5592746537768356</v>
      </c>
    </row>
    <row r="81" spans="1:29" ht="12.75" customHeight="1" x14ac:dyDescent="0.15">
      <c r="A81" s="43">
        <v>11</v>
      </c>
      <c r="B81" s="71">
        <v>600192</v>
      </c>
      <c r="C81" s="13" t="s">
        <v>10</v>
      </c>
      <c r="D81" s="72">
        <f t="shared" si="14"/>
        <v>50.823148059872238</v>
      </c>
      <c r="E81" s="72">
        <f t="shared" si="12"/>
        <v>29.538832251147937</v>
      </c>
      <c r="F81" s="72">
        <f t="shared" si="12"/>
        <v>77.244438007506631</v>
      </c>
      <c r="G81" s="72">
        <f t="shared" si="12"/>
        <v>181.0009863882388</v>
      </c>
      <c r="H81" s="72">
        <f t="shared" si="12"/>
        <v>11.705512775534515</v>
      </c>
      <c r="I81" s="72">
        <f t="shared" si="12"/>
        <v>-43.539934718736141</v>
      </c>
      <c r="J81" s="72">
        <f t="shared" si="12"/>
        <v>45.357023012860651</v>
      </c>
      <c r="K81" s="72">
        <f t="shared" si="12"/>
        <v>5.0355507225016396</v>
      </c>
      <c r="L81" s="72">
        <f t="shared" si="12"/>
        <v>14.502567218059184</v>
      </c>
      <c r="M81" s="72">
        <f t="shared" si="12"/>
        <v>28.469534067473774</v>
      </c>
      <c r="N81" s="72">
        <f t="shared" si="12"/>
        <v>3.9730834336433105</v>
      </c>
      <c r="O81" s="72">
        <f t="shared" si="12"/>
        <v>9.2090585722668976</v>
      </c>
      <c r="P81" s="72">
        <f t="shared" si="12"/>
        <v>-29.323872237412544</v>
      </c>
      <c r="Q81" s="72">
        <f t="shared" si="12"/>
        <v>-6.4313603200509561</v>
      </c>
      <c r="R81" s="72">
        <f t="shared" si="12"/>
        <v>33.528610113519221</v>
      </c>
      <c r="S81" s="72">
        <f t="shared" si="12"/>
        <v>10.61897123322386</v>
      </c>
      <c r="T81" s="78">
        <f t="shared" si="15"/>
        <v>-0.44494959882487706</v>
      </c>
      <c r="U81" s="78">
        <f t="shared" si="16"/>
        <v>28.020013814134927</v>
      </c>
      <c r="V81" s="78">
        <f t="shared" si="17"/>
        <v>-6.3351516646823427</v>
      </c>
      <c r="W81" s="78">
        <f t="shared" si="18"/>
        <v>-14.91049535126821</v>
      </c>
      <c r="X81" s="78">
        <f t="shared" si="19"/>
        <v>-26.654186157064146</v>
      </c>
      <c r="Y81" s="78">
        <f t="shared" si="20"/>
        <v>9.4485761494145066</v>
      </c>
      <c r="Z81" s="78">
        <f t="shared" si="21"/>
        <v>-4.9761834360233053</v>
      </c>
      <c r="AA81" s="78">
        <f t="shared" si="22"/>
        <v>-14.612581399911591</v>
      </c>
      <c r="AB81" s="78">
        <f t="shared" si="23"/>
        <v>-32.487266328715819</v>
      </c>
      <c r="AC81" s="78">
        <f t="shared" si="24"/>
        <v>7.6687363492501603</v>
      </c>
    </row>
    <row r="82" spans="1:29" ht="12.75" customHeight="1" x14ac:dyDescent="0.15">
      <c r="A82" s="43">
        <v>12</v>
      </c>
      <c r="B82" s="71">
        <v>540752</v>
      </c>
      <c r="C82" s="13" t="s">
        <v>10</v>
      </c>
      <c r="D82" s="72">
        <f t="shared" si="14"/>
        <v>10.303319826544396</v>
      </c>
      <c r="E82" s="72">
        <f t="shared" si="12"/>
        <v>94.90318868436222</v>
      </c>
      <c r="F82" s="72">
        <f t="shared" si="12"/>
        <v>-7.7626614415974444</v>
      </c>
      <c r="G82" s="72">
        <f t="shared" si="12"/>
        <v>49.978762701510533</v>
      </c>
      <c r="H82" s="72">
        <f t="shared" si="12"/>
        <v>32.964021082927673</v>
      </c>
      <c r="I82" s="72">
        <f t="shared" si="12"/>
        <v>-3.5643341867225899</v>
      </c>
      <c r="J82" s="72">
        <f t="shared" si="12"/>
        <v>-10.905740594171348</v>
      </c>
      <c r="K82" s="72">
        <f t="shared" si="12"/>
        <v>-2.6584338962266543</v>
      </c>
      <c r="L82" s="72">
        <f t="shared" si="12"/>
        <v>26.402440337018305</v>
      </c>
      <c r="M82" s="72">
        <f t="shared" si="12"/>
        <v>26.446422541603255</v>
      </c>
      <c r="N82" s="72">
        <f t="shared" si="12"/>
        <v>-13.079339341146195</v>
      </c>
      <c r="O82" s="72">
        <f t="shared" si="12"/>
        <v>-20.622290910828283</v>
      </c>
      <c r="P82" s="72">
        <f t="shared" si="12"/>
        <v>-10.695237359656289</v>
      </c>
      <c r="Q82" s="72">
        <f t="shared" si="12"/>
        <v>-15.865540325804034</v>
      </c>
      <c r="R82" s="72">
        <f t="shared" si="12"/>
        <v>5.9955003184762177</v>
      </c>
      <c r="S82" s="72">
        <f t="shared" si="12"/>
        <v>-12.937647036321323</v>
      </c>
      <c r="T82" s="78">
        <f t="shared" si="15"/>
        <v>21.692781350129778</v>
      </c>
      <c r="U82" s="78">
        <f t="shared" si="16"/>
        <v>1.7971847152303155</v>
      </c>
      <c r="V82" s="78">
        <f t="shared" si="17"/>
        <v>-6.9386891625867264</v>
      </c>
      <c r="W82" s="78">
        <f t="shared" si="18"/>
        <v>25.498227419433078</v>
      </c>
      <c r="X82" s="78">
        <f t="shared" si="19"/>
        <v>-3.3608156363143564</v>
      </c>
      <c r="Y82" s="78">
        <f t="shared" si="20"/>
        <v>-5.3753791097639692</v>
      </c>
      <c r="Z82" s="78">
        <f t="shared" si="21"/>
        <v>7.4290226165725954</v>
      </c>
      <c r="AA82" s="78">
        <f t="shared" si="22"/>
        <v>-3.2103934027671954</v>
      </c>
      <c r="AB82" s="78">
        <f t="shared" si="23"/>
        <v>-31.424504035609615</v>
      </c>
      <c r="AC82" s="78">
        <f t="shared" si="24"/>
        <v>3.4005853888294801</v>
      </c>
    </row>
    <row r="83" spans="1:29" ht="12.75" customHeight="1" x14ac:dyDescent="0.15">
      <c r="A83" s="43">
        <v>13</v>
      </c>
      <c r="B83" s="71">
        <v>560314</v>
      </c>
      <c r="C83" s="13" t="s">
        <v>10</v>
      </c>
      <c r="D83" s="72" t="str">
        <f t="shared" si="14"/>
        <v>--</v>
      </c>
      <c r="E83" s="72">
        <f t="shared" ref="E83:S93" si="25">IF(D21=0,"--",((E21/D21)*100-100))</f>
        <v>152.68712703471829</v>
      </c>
      <c r="F83" s="72">
        <f t="shared" si="25"/>
        <v>23.362215870472653</v>
      </c>
      <c r="G83" s="72">
        <f t="shared" si="25"/>
        <v>15.691856921178584</v>
      </c>
      <c r="H83" s="72">
        <f t="shared" si="25"/>
        <v>-1.7378303515405236</v>
      </c>
      <c r="I83" s="72">
        <f t="shared" si="25"/>
        <v>14.14107059330037</v>
      </c>
      <c r="J83" s="72">
        <f t="shared" si="25"/>
        <v>7.1001096382020847</v>
      </c>
      <c r="K83" s="72">
        <f t="shared" si="25"/>
        <v>22.309793600479381</v>
      </c>
      <c r="L83" s="72">
        <f t="shared" si="25"/>
        <v>15.042431528028061</v>
      </c>
      <c r="M83" s="72">
        <f t="shared" si="25"/>
        <v>37.588598490468939</v>
      </c>
      <c r="N83" s="72">
        <f t="shared" si="25"/>
        <v>-8.7872783135408099</v>
      </c>
      <c r="O83" s="72">
        <f t="shared" si="25"/>
        <v>10.237677808608254</v>
      </c>
      <c r="P83" s="72">
        <f t="shared" si="25"/>
        <v>12.710712803192735</v>
      </c>
      <c r="Q83" s="72">
        <f t="shared" si="25"/>
        <v>2.3831053202889336</v>
      </c>
      <c r="R83" s="72">
        <f t="shared" si="25"/>
        <v>24.030659929538544</v>
      </c>
      <c r="S83" s="72">
        <f t="shared" si="25"/>
        <v>3.768075721906456</v>
      </c>
      <c r="T83" s="78">
        <f t="shared" si="15"/>
        <v>-10.854724968122468</v>
      </c>
      <c r="U83" s="78">
        <f t="shared" si="16"/>
        <v>17.248045934897277</v>
      </c>
      <c r="V83" s="78">
        <f t="shared" si="17"/>
        <v>13.045756727940059</v>
      </c>
      <c r="W83" s="78">
        <f t="shared" si="18"/>
        <v>9.1533307093149858</v>
      </c>
      <c r="X83" s="78">
        <f t="shared" si="19"/>
        <v>20.946754227141142</v>
      </c>
      <c r="Y83" s="78">
        <f t="shared" si="20"/>
        <v>-16.520601298021816</v>
      </c>
      <c r="Z83" s="78">
        <f t="shared" si="21"/>
        <v>17.740790225470221</v>
      </c>
      <c r="AA83" s="78">
        <f t="shared" si="22"/>
        <v>-8.4622011011103808</v>
      </c>
      <c r="AB83" s="78">
        <f t="shared" si="23"/>
        <v>-29.945278304688955</v>
      </c>
      <c r="AC83" s="78">
        <f>(POWER(AB21/D21,1/25)-1)*100</f>
        <v>10.564507026979996</v>
      </c>
    </row>
    <row r="84" spans="1:29" ht="12.75" customHeight="1" x14ac:dyDescent="0.15">
      <c r="A84" s="43">
        <v>14</v>
      </c>
      <c r="B84" s="71">
        <v>600110</v>
      </c>
      <c r="C84" s="13" t="s">
        <v>10</v>
      </c>
      <c r="D84" s="72">
        <f t="shared" si="14"/>
        <v>185.40074074074073</v>
      </c>
      <c r="E84" s="72">
        <f t="shared" si="25"/>
        <v>-22.460685559745741</v>
      </c>
      <c r="F84" s="72">
        <f t="shared" si="25"/>
        <v>485.11440927592116</v>
      </c>
      <c r="G84" s="72">
        <f t="shared" si="25"/>
        <v>-16.523353857260787</v>
      </c>
      <c r="H84" s="72">
        <f t="shared" si="25"/>
        <v>117.22203719008829</v>
      </c>
      <c r="I84" s="72">
        <f t="shared" si="25"/>
        <v>47.468811884467925</v>
      </c>
      <c r="J84" s="72">
        <f t="shared" si="25"/>
        <v>4.3630721230615563</v>
      </c>
      <c r="K84" s="72">
        <f t="shared" si="25"/>
        <v>32.035555909049265</v>
      </c>
      <c r="L84" s="72">
        <f t="shared" si="25"/>
        <v>10.342231639558364</v>
      </c>
      <c r="M84" s="72">
        <f t="shared" si="25"/>
        <v>26.434923212667897</v>
      </c>
      <c r="N84" s="72">
        <f t="shared" si="25"/>
        <v>28.087338361367443</v>
      </c>
      <c r="O84" s="72">
        <f t="shared" si="25"/>
        <v>42.493060352130129</v>
      </c>
      <c r="P84" s="72">
        <f t="shared" si="25"/>
        <v>-11.495395369028984</v>
      </c>
      <c r="Q84" s="72">
        <f t="shared" si="25"/>
        <v>-0.95650631936793218</v>
      </c>
      <c r="R84" s="72">
        <f t="shared" si="25"/>
        <v>58.317017572609899</v>
      </c>
      <c r="S84" s="72">
        <f t="shared" si="25"/>
        <v>54.363630372461358</v>
      </c>
      <c r="T84" s="78">
        <f t="shared" si="15"/>
        <v>1.9114814232920878</v>
      </c>
      <c r="U84" s="78">
        <f t="shared" si="16"/>
        <v>-0.43993859560487181</v>
      </c>
      <c r="V84" s="78">
        <f t="shared" si="17"/>
        <v>80.772173615060581</v>
      </c>
      <c r="W84" s="78">
        <f t="shared" si="18"/>
        <v>16.262787106399188</v>
      </c>
      <c r="X84" s="78">
        <f t="shared" si="19"/>
        <v>4.400460433249421</v>
      </c>
      <c r="Y84" s="78">
        <f t="shared" si="20"/>
        <v>-5.6416864908163831</v>
      </c>
      <c r="Z84" s="78">
        <f t="shared" si="21"/>
        <v>19.023421481555332</v>
      </c>
      <c r="AA84" s="78">
        <f t="shared" si="22"/>
        <v>-1.3817721787175117</v>
      </c>
      <c r="AB84" s="78">
        <f t="shared" si="23"/>
        <v>-38.294218785438559</v>
      </c>
      <c r="AC84" s="78">
        <f t="shared" si="24"/>
        <v>25.866637955306835</v>
      </c>
    </row>
    <row r="85" spans="1:29" ht="12.75" customHeight="1" x14ac:dyDescent="0.15">
      <c r="A85" s="43">
        <v>15</v>
      </c>
      <c r="B85" s="71">
        <v>600632</v>
      </c>
      <c r="C85" s="13" t="s">
        <v>10</v>
      </c>
      <c r="D85" s="72" t="str">
        <f t="shared" si="14"/>
        <v>--</v>
      </c>
      <c r="E85" s="72" t="str">
        <f t="shared" si="25"/>
        <v>--</v>
      </c>
      <c r="F85" s="72" t="str">
        <f t="shared" si="25"/>
        <v>--</v>
      </c>
      <c r="G85" s="72" t="str">
        <f t="shared" si="25"/>
        <v>--</v>
      </c>
      <c r="H85" s="72" t="str">
        <f t="shared" si="25"/>
        <v>--</v>
      </c>
      <c r="I85" s="72" t="str">
        <f t="shared" si="25"/>
        <v>--</v>
      </c>
      <c r="J85" s="72" t="str">
        <f t="shared" si="25"/>
        <v>--</v>
      </c>
      <c r="K85" s="72">
        <f t="shared" si="25"/>
        <v>39.481748254611745</v>
      </c>
      <c r="L85" s="72">
        <f t="shared" si="25"/>
        <v>16.532701614199567</v>
      </c>
      <c r="M85" s="72">
        <f t="shared" si="25"/>
        <v>0.79102943284227933</v>
      </c>
      <c r="N85" s="72">
        <f t="shared" si="25"/>
        <v>-5.6178561098727045</v>
      </c>
      <c r="O85" s="72">
        <f t="shared" si="25"/>
        <v>9.9167881684570318</v>
      </c>
      <c r="P85" s="72">
        <f t="shared" si="25"/>
        <v>5.1798103529269781</v>
      </c>
      <c r="Q85" s="72">
        <f t="shared" si="25"/>
        <v>-55.530425239715584</v>
      </c>
      <c r="R85" s="72">
        <f t="shared" si="25"/>
        <v>29.619464222958129</v>
      </c>
      <c r="S85" s="72">
        <f t="shared" si="25"/>
        <v>18.190397876227848</v>
      </c>
      <c r="T85" s="78">
        <f t="shared" si="15"/>
        <v>18.817687136353385</v>
      </c>
      <c r="U85" s="78">
        <f t="shared" si="16"/>
        <v>5.5829432927634031</v>
      </c>
      <c r="V85" s="78">
        <f t="shared" si="17"/>
        <v>2.7601694778493595</v>
      </c>
      <c r="W85" s="78">
        <f t="shared" si="18"/>
        <v>30.604605252969009</v>
      </c>
      <c r="X85" s="78">
        <f t="shared" si="19"/>
        <v>-21.0924703400688</v>
      </c>
      <c r="Y85" s="78">
        <f t="shared" si="20"/>
        <v>17.897750364461615</v>
      </c>
      <c r="Z85" s="78">
        <f t="shared" si="21"/>
        <v>2.2865443122471731</v>
      </c>
      <c r="AA85" s="78">
        <f t="shared" si="22"/>
        <v>-27.036472501326003</v>
      </c>
      <c r="AB85" s="78">
        <f t="shared" si="23"/>
        <v>-38.918195756092025</v>
      </c>
      <c r="AC85" s="78">
        <f>IFERROR(((POWER(AB23/J23,1/19)-1)*100),"--")</f>
        <v>-0.73283168502756846</v>
      </c>
    </row>
    <row r="86" spans="1:29" ht="12.75" customHeight="1" x14ac:dyDescent="0.15">
      <c r="A86" s="43">
        <v>16</v>
      </c>
      <c r="B86" s="71">
        <v>961210</v>
      </c>
      <c r="C86" s="13" t="s">
        <v>10</v>
      </c>
      <c r="D86" s="72">
        <f t="shared" si="14"/>
        <v>1.3500106760046151</v>
      </c>
      <c r="E86" s="72">
        <f t="shared" si="25"/>
        <v>23.969116254862598</v>
      </c>
      <c r="F86" s="72">
        <f t="shared" si="25"/>
        <v>3.2409964409327898</v>
      </c>
      <c r="G86" s="72">
        <f t="shared" si="25"/>
        <v>-6.3513421689298184</v>
      </c>
      <c r="H86" s="72">
        <f t="shared" si="25"/>
        <v>16.389709271635098</v>
      </c>
      <c r="I86" s="72">
        <f t="shared" si="25"/>
        <v>-21.386686701118947</v>
      </c>
      <c r="J86" s="72">
        <f t="shared" si="25"/>
        <v>20.542602733136576</v>
      </c>
      <c r="K86" s="72">
        <f t="shared" si="25"/>
        <v>-17.184001237702319</v>
      </c>
      <c r="L86" s="72">
        <f t="shared" si="25"/>
        <v>8.5808208437618987</v>
      </c>
      <c r="M86" s="72">
        <f t="shared" si="25"/>
        <v>12.892419953135942</v>
      </c>
      <c r="N86" s="72">
        <f t="shared" si="25"/>
        <v>11.084158149429598</v>
      </c>
      <c r="O86" s="72">
        <f t="shared" si="25"/>
        <v>13.980063595251551</v>
      </c>
      <c r="P86" s="72">
        <f t="shared" si="25"/>
        <v>-15.665900534284873</v>
      </c>
      <c r="Q86" s="72">
        <f t="shared" si="25"/>
        <v>-9.9491490300604823</v>
      </c>
      <c r="R86" s="72">
        <f t="shared" si="25"/>
        <v>46.298162713957964</v>
      </c>
      <c r="S86" s="72">
        <f t="shared" si="25"/>
        <v>-24.40832521063669</v>
      </c>
      <c r="T86" s="78">
        <f t="shared" si="15"/>
        <v>8.3767602838678386</v>
      </c>
      <c r="U86" s="78">
        <f t="shared" si="16"/>
        <v>4.3037308995190955</v>
      </c>
      <c r="V86" s="78">
        <f t="shared" si="17"/>
        <v>-8.386647872272178</v>
      </c>
      <c r="W86" s="78">
        <f t="shared" si="18"/>
        <v>6.619148285782515</v>
      </c>
      <c r="X86" s="78">
        <f t="shared" si="19"/>
        <v>4.8846125161172012</v>
      </c>
      <c r="Y86" s="78">
        <f t="shared" si="20"/>
        <v>-7.3535886370582517</v>
      </c>
      <c r="Z86" s="78">
        <f t="shared" si="21"/>
        <v>0.36154305759654903</v>
      </c>
      <c r="AA86" s="78">
        <f t="shared" si="22"/>
        <v>-4.9163650277179016</v>
      </c>
      <c r="AB86" s="78">
        <f t="shared" si="23"/>
        <v>-22.837137776578373</v>
      </c>
      <c r="AC86" s="78">
        <f t="shared" si="24"/>
        <v>0.51418410707289031</v>
      </c>
    </row>
    <row r="87" spans="1:29" ht="12.75" customHeight="1" x14ac:dyDescent="0.15">
      <c r="A87" s="43">
        <v>17</v>
      </c>
      <c r="B87" s="71">
        <v>600532</v>
      </c>
      <c r="C87" s="13" t="s">
        <v>10</v>
      </c>
      <c r="D87" s="72" t="str">
        <f t="shared" si="14"/>
        <v>--</v>
      </c>
      <c r="E87" s="72" t="str">
        <f t="shared" si="25"/>
        <v>--</v>
      </c>
      <c r="F87" s="72" t="str">
        <f t="shared" si="25"/>
        <v>--</v>
      </c>
      <c r="G87" s="72" t="str">
        <f t="shared" si="25"/>
        <v>--</v>
      </c>
      <c r="H87" s="72" t="str">
        <f t="shared" si="25"/>
        <v>--</v>
      </c>
      <c r="I87" s="72" t="str">
        <f t="shared" si="25"/>
        <v>--</v>
      </c>
      <c r="J87" s="72" t="str">
        <f t="shared" si="25"/>
        <v>--</v>
      </c>
      <c r="K87" s="72">
        <f t="shared" si="25"/>
        <v>136.72702876116972</v>
      </c>
      <c r="L87" s="72">
        <f t="shared" si="25"/>
        <v>18.173702723289438</v>
      </c>
      <c r="M87" s="72">
        <f t="shared" si="25"/>
        <v>-3.2250787938965857</v>
      </c>
      <c r="N87" s="72">
        <f t="shared" si="25"/>
        <v>86.968587884491484</v>
      </c>
      <c r="O87" s="72">
        <f t="shared" si="25"/>
        <v>53.672562529896794</v>
      </c>
      <c r="P87" s="72">
        <f t="shared" si="25"/>
        <v>-0.61843316128938852</v>
      </c>
      <c r="Q87" s="72">
        <f t="shared" si="25"/>
        <v>-27.14359039771972</v>
      </c>
      <c r="R87" s="72">
        <f t="shared" si="25"/>
        <v>48.711125641173965</v>
      </c>
      <c r="S87" s="72">
        <f t="shared" si="25"/>
        <v>10.672017972958514</v>
      </c>
      <c r="T87" s="78">
        <f t="shared" si="15"/>
        <v>-18.281115674309291</v>
      </c>
      <c r="U87" s="78">
        <f t="shared" si="16"/>
        <v>-25.354093614426276</v>
      </c>
      <c r="V87" s="78">
        <f t="shared" si="17"/>
        <v>-11.370497038526182</v>
      </c>
      <c r="W87" s="78">
        <f t="shared" si="18"/>
        <v>18.6705196449158</v>
      </c>
      <c r="X87" s="78">
        <f t="shared" si="19"/>
        <v>-5.1488374786736131</v>
      </c>
      <c r="Y87" s="78">
        <f t="shared" si="20"/>
        <v>-24.500710482479846</v>
      </c>
      <c r="Z87" s="78">
        <f t="shared" si="21"/>
        <v>-11.783896956913338</v>
      </c>
      <c r="AA87" s="78">
        <f t="shared" si="22"/>
        <v>-5.9405663421308219</v>
      </c>
      <c r="AB87" s="78">
        <f t="shared" si="23"/>
        <v>-12.13733813604243</v>
      </c>
      <c r="AC87" s="78">
        <f>IFERROR(((POWER(AB25/J25,1/19)-1)*100),"--")</f>
        <v>6.1443542063166046</v>
      </c>
    </row>
    <row r="88" spans="1:29" ht="12.75" customHeight="1" x14ac:dyDescent="0.15">
      <c r="A88" s="43">
        <v>18</v>
      </c>
      <c r="B88" s="71">
        <v>520932</v>
      </c>
      <c r="C88" s="13" t="s">
        <v>10</v>
      </c>
      <c r="D88" s="72">
        <f t="shared" si="14"/>
        <v>60.024448683708499</v>
      </c>
      <c r="E88" s="72">
        <f t="shared" si="25"/>
        <v>61.613152969185734</v>
      </c>
      <c r="F88" s="72">
        <f t="shared" si="25"/>
        <v>42.542879452230693</v>
      </c>
      <c r="G88" s="72">
        <f t="shared" si="25"/>
        <v>95.95541814203952</v>
      </c>
      <c r="H88" s="72">
        <f t="shared" si="25"/>
        <v>-2.8502789244527094E-2</v>
      </c>
      <c r="I88" s="72">
        <f t="shared" si="25"/>
        <v>17.312952654900045</v>
      </c>
      <c r="J88" s="72">
        <f t="shared" si="25"/>
        <v>2.1523428093075125</v>
      </c>
      <c r="K88" s="72">
        <f t="shared" si="25"/>
        <v>0.96538091901152256</v>
      </c>
      <c r="L88" s="72">
        <f t="shared" si="25"/>
        <v>11.783426978049533</v>
      </c>
      <c r="M88" s="72">
        <f t="shared" si="25"/>
        <v>-8.6177836692986887</v>
      </c>
      <c r="N88" s="72">
        <f t="shared" si="25"/>
        <v>-8.8417215212901539</v>
      </c>
      <c r="O88" s="72">
        <f t="shared" si="25"/>
        <v>-22.914731575305126</v>
      </c>
      <c r="P88" s="72">
        <f t="shared" si="25"/>
        <v>-10.419012954312066</v>
      </c>
      <c r="Q88" s="72">
        <f t="shared" si="25"/>
        <v>-13.188413670143888</v>
      </c>
      <c r="R88" s="72">
        <f t="shared" si="25"/>
        <v>41.134346032912077</v>
      </c>
      <c r="S88" s="72">
        <f t="shared" si="25"/>
        <v>48.192589763794473</v>
      </c>
      <c r="T88" s="78">
        <f t="shared" si="15"/>
        <v>-6.5533714738046314</v>
      </c>
      <c r="U88" s="78">
        <f t="shared" si="16"/>
        <v>-14.004617315385744</v>
      </c>
      <c r="V88" s="78">
        <f t="shared" si="17"/>
        <v>14.19449409715503</v>
      </c>
      <c r="W88" s="78">
        <f t="shared" si="18"/>
        <v>-21.610515708679429</v>
      </c>
      <c r="X88" s="78">
        <f t="shared" si="19"/>
        <v>-27.835632970444919</v>
      </c>
      <c r="Y88" s="78">
        <f t="shared" si="20"/>
        <v>22.415188355122922</v>
      </c>
      <c r="Z88" s="78">
        <f t="shared" si="21"/>
        <v>8.1591758257641942</v>
      </c>
      <c r="AA88" s="78">
        <f t="shared" si="22"/>
        <v>-30.425349594755318</v>
      </c>
      <c r="AB88" s="78">
        <f t="shared" si="23"/>
        <v>-50.476137428898866</v>
      </c>
      <c r="AC88" s="78">
        <f t="shared" si="24"/>
        <v>3.4509534885869941</v>
      </c>
    </row>
    <row r="89" spans="1:29" ht="12.75" customHeight="1" x14ac:dyDescent="0.15">
      <c r="A89" s="43">
        <v>19</v>
      </c>
      <c r="B89" s="71">
        <v>701959</v>
      </c>
      <c r="C89" s="13" t="s">
        <v>10</v>
      </c>
      <c r="D89" s="72" t="str">
        <f t="shared" si="14"/>
        <v>--</v>
      </c>
      <c r="E89" s="72">
        <f t="shared" si="25"/>
        <v>44.154873872901391</v>
      </c>
      <c r="F89" s="72">
        <f t="shared" si="25"/>
        <v>0.78413537697757363</v>
      </c>
      <c r="G89" s="72">
        <f t="shared" si="25"/>
        <v>-12.598902482549477</v>
      </c>
      <c r="H89" s="72">
        <f t="shared" si="25"/>
        <v>14.711632221397579</v>
      </c>
      <c r="I89" s="72">
        <f t="shared" si="25"/>
        <v>62.534198925511191</v>
      </c>
      <c r="J89" s="72">
        <f t="shared" si="25"/>
        <v>27.725885270938619</v>
      </c>
      <c r="K89" s="72">
        <f t="shared" si="25"/>
        <v>-3.0206135418990954</v>
      </c>
      <c r="L89" s="72">
        <f t="shared" si="25"/>
        <v>-18.786247925865581</v>
      </c>
      <c r="M89" s="72">
        <f t="shared" si="25"/>
        <v>43.842959638388947</v>
      </c>
      <c r="N89" s="72">
        <f t="shared" si="25"/>
        <v>104.59247029301025</v>
      </c>
      <c r="O89" s="72">
        <f t="shared" si="25"/>
        <v>7.1323630875313313</v>
      </c>
      <c r="P89" s="72">
        <f t="shared" si="25"/>
        <v>30.238541922398525</v>
      </c>
      <c r="Q89" s="72">
        <f t="shared" si="25"/>
        <v>6.0450819628548231</v>
      </c>
      <c r="R89" s="72">
        <f t="shared" si="25"/>
        <v>-24.076887008443165</v>
      </c>
      <c r="S89" s="72">
        <f t="shared" si="25"/>
        <v>-2.6202653518134156</v>
      </c>
      <c r="T89" s="78">
        <f t="shared" si="15"/>
        <v>25.338447325970776</v>
      </c>
      <c r="U89" s="78">
        <f t="shared" si="16"/>
        <v>-9.0913816963039267</v>
      </c>
      <c r="V89" s="78">
        <f t="shared" si="17"/>
        <v>6.5616990422110604</v>
      </c>
      <c r="W89" s="78">
        <f t="shared" si="18"/>
        <v>12.471116640481327</v>
      </c>
      <c r="X89" s="78">
        <f t="shared" si="19"/>
        <v>1.6090263099786739</v>
      </c>
      <c r="Y89" s="78">
        <f t="shared" si="20"/>
        <v>-6.9803003118657045</v>
      </c>
      <c r="Z89" s="78">
        <f t="shared" si="21"/>
        <v>17.149835038044571</v>
      </c>
      <c r="AA89" s="78">
        <f t="shared" si="22"/>
        <v>12.381809536698981</v>
      </c>
      <c r="AB89" s="78">
        <f t="shared" si="23"/>
        <v>-14.62309158782115</v>
      </c>
      <c r="AC89" s="78">
        <f>(POWER(AB27/D27,1/25)-1)*100</f>
        <v>10.116063983452461</v>
      </c>
    </row>
    <row r="90" spans="1:29" ht="12.75" customHeight="1" x14ac:dyDescent="0.15">
      <c r="A90" s="43">
        <v>20</v>
      </c>
      <c r="B90" s="71">
        <v>540710</v>
      </c>
      <c r="C90" s="13" t="s">
        <v>10</v>
      </c>
      <c r="D90" s="72">
        <f t="shared" si="14"/>
        <v>-6.1368014631172514</v>
      </c>
      <c r="E90" s="72">
        <f t="shared" si="25"/>
        <v>24.035218528884712</v>
      </c>
      <c r="F90" s="72">
        <f t="shared" si="25"/>
        <v>-3.7670086382093189</v>
      </c>
      <c r="G90" s="72">
        <f t="shared" si="25"/>
        <v>8.1029099405010925</v>
      </c>
      <c r="H90" s="72">
        <f t="shared" si="25"/>
        <v>21.565612422655377</v>
      </c>
      <c r="I90" s="72">
        <f t="shared" si="25"/>
        <v>5.609373946178863</v>
      </c>
      <c r="J90" s="72">
        <f t="shared" si="25"/>
        <v>38.399655753571949</v>
      </c>
      <c r="K90" s="72">
        <f t="shared" si="25"/>
        <v>142.16446945021087</v>
      </c>
      <c r="L90" s="72">
        <f t="shared" si="25"/>
        <v>-46.398206214449132</v>
      </c>
      <c r="M90" s="72">
        <f t="shared" si="25"/>
        <v>-12.216123349533419</v>
      </c>
      <c r="N90" s="72">
        <f t="shared" si="25"/>
        <v>-11.783965616319861</v>
      </c>
      <c r="O90" s="72">
        <f t="shared" si="25"/>
        <v>-12.152305980334717</v>
      </c>
      <c r="P90" s="72">
        <f t="shared" si="25"/>
        <v>1.1381836547181763</v>
      </c>
      <c r="Q90" s="72">
        <f t="shared" si="25"/>
        <v>-42.956760358442359</v>
      </c>
      <c r="R90" s="72">
        <f t="shared" si="25"/>
        <v>108.55236107216166</v>
      </c>
      <c r="S90" s="72">
        <f t="shared" si="25"/>
        <v>30.221877735962721</v>
      </c>
      <c r="T90" s="78">
        <f t="shared" si="15"/>
        <v>14.903490488299397</v>
      </c>
      <c r="U90" s="78">
        <f t="shared" si="16"/>
        <v>27.320217851824992</v>
      </c>
      <c r="V90" s="78">
        <f t="shared" si="17"/>
        <v>-5.4594607942797637</v>
      </c>
      <c r="W90" s="78">
        <f t="shared" si="18"/>
        <v>-19.980575159182294</v>
      </c>
      <c r="X90" s="78">
        <f t="shared" si="19"/>
        <v>-16.34900820120842</v>
      </c>
      <c r="Y90" s="78">
        <f t="shared" si="20"/>
        <v>-4.1123157431263024</v>
      </c>
      <c r="Z90" s="78">
        <f t="shared" si="21"/>
        <v>-4.5906227111145768</v>
      </c>
      <c r="AA90" s="78">
        <f t="shared" si="22"/>
        <v>-17.442265129325463</v>
      </c>
      <c r="AB90" s="78">
        <f t="shared" si="23"/>
        <v>-23.712747888533912</v>
      </c>
      <c r="AC90" s="78">
        <f t="shared" si="24"/>
        <v>1.7953782720571132</v>
      </c>
    </row>
    <row r="91" spans="1:29" ht="12.75" customHeight="1" x14ac:dyDescent="0.15">
      <c r="A91" s="43">
        <v>21</v>
      </c>
      <c r="B91" s="71">
        <v>551299</v>
      </c>
      <c r="C91" s="13" t="s">
        <v>10</v>
      </c>
      <c r="D91" s="72">
        <f t="shared" si="14"/>
        <v>-51.185305949608292</v>
      </c>
      <c r="E91" s="72">
        <f t="shared" si="25"/>
        <v>49.017140616555565</v>
      </c>
      <c r="F91" s="72">
        <f t="shared" si="25"/>
        <v>10.831154927921233</v>
      </c>
      <c r="G91" s="72">
        <f t="shared" si="25"/>
        <v>2.2129434461545969</v>
      </c>
      <c r="H91" s="72">
        <f t="shared" si="25"/>
        <v>47.007076315834752</v>
      </c>
      <c r="I91" s="72">
        <f t="shared" si="25"/>
        <v>29.011864173642266</v>
      </c>
      <c r="J91" s="72">
        <f t="shared" si="25"/>
        <v>-5.5418409554357169</v>
      </c>
      <c r="K91" s="72">
        <f t="shared" si="25"/>
        <v>25.593224447213771</v>
      </c>
      <c r="L91" s="72">
        <f t="shared" si="25"/>
        <v>18.63778523076833</v>
      </c>
      <c r="M91" s="72">
        <f t="shared" si="25"/>
        <v>26.486277791590609</v>
      </c>
      <c r="N91" s="72">
        <f t="shared" si="25"/>
        <v>63.210372436583384</v>
      </c>
      <c r="O91" s="72">
        <f t="shared" si="25"/>
        <v>42.037871578318146</v>
      </c>
      <c r="P91" s="72">
        <f t="shared" si="25"/>
        <v>52.647973952957528</v>
      </c>
      <c r="Q91" s="72">
        <f t="shared" si="25"/>
        <v>-37.080025556840859</v>
      </c>
      <c r="R91" s="72">
        <f t="shared" si="25"/>
        <v>62.018842873450041</v>
      </c>
      <c r="S91" s="72">
        <f t="shared" si="25"/>
        <v>26.477277317947937</v>
      </c>
      <c r="T91" s="78">
        <f t="shared" si="15"/>
        <v>-5.1971964223023974</v>
      </c>
      <c r="U91" s="78">
        <f t="shared" si="16"/>
        <v>-9.3907974233206062</v>
      </c>
      <c r="V91" s="78">
        <f t="shared" si="17"/>
        <v>20.248069041786295</v>
      </c>
      <c r="W91" s="78">
        <f t="shared" si="18"/>
        <v>-29.232404107029765</v>
      </c>
      <c r="X91" s="78">
        <f t="shared" si="19"/>
        <v>-6.4665482671301362</v>
      </c>
      <c r="Y91" s="78">
        <f t="shared" si="20"/>
        <v>0.78385539170120921</v>
      </c>
      <c r="Z91" s="78">
        <f t="shared" si="21"/>
        <v>2.3105380174904866</v>
      </c>
      <c r="AA91" s="78">
        <f t="shared" si="22"/>
        <v>43.850060813888547</v>
      </c>
      <c r="AB91" s="78">
        <f t="shared" si="23"/>
        <v>-30.354505952126416</v>
      </c>
      <c r="AC91" s="78">
        <f>(POWER(AB29/C29,1/26)-1)*100</f>
        <v>8.8023147928926182</v>
      </c>
    </row>
    <row r="92" spans="1:29" ht="12.75" customHeight="1" x14ac:dyDescent="0.15">
      <c r="A92" s="43">
        <v>22</v>
      </c>
      <c r="B92" s="71">
        <v>540761</v>
      </c>
      <c r="C92" s="13" t="s">
        <v>10</v>
      </c>
      <c r="D92" s="72" t="str">
        <f t="shared" si="14"/>
        <v>--</v>
      </c>
      <c r="E92" s="72">
        <f t="shared" si="25"/>
        <v>29.185570821931435</v>
      </c>
      <c r="F92" s="72">
        <f t="shared" si="25"/>
        <v>12.52202409681405</v>
      </c>
      <c r="G92" s="72">
        <f t="shared" si="25"/>
        <v>21.235424938153685</v>
      </c>
      <c r="H92" s="72">
        <f t="shared" si="25"/>
        <v>-6.1893496559930554</v>
      </c>
      <c r="I92" s="72">
        <f t="shared" si="25"/>
        <v>24.320277767388916</v>
      </c>
      <c r="J92" s="72">
        <f t="shared" si="25"/>
        <v>21.486773200004578</v>
      </c>
      <c r="K92" s="72">
        <f t="shared" si="25"/>
        <v>-0.78279493137659983</v>
      </c>
      <c r="L92" s="72">
        <f t="shared" si="25"/>
        <v>23.196900436831598</v>
      </c>
      <c r="M92" s="72">
        <f t="shared" si="25"/>
        <v>-12.692007874743112</v>
      </c>
      <c r="N92" s="72">
        <f t="shared" si="25"/>
        <v>-21.945601015891953</v>
      </c>
      <c r="O92" s="72">
        <f t="shared" si="25"/>
        <v>-23.004755395583715</v>
      </c>
      <c r="P92" s="72">
        <f t="shared" si="25"/>
        <v>7.0445513708909573</v>
      </c>
      <c r="Q92" s="72">
        <f t="shared" si="25"/>
        <v>-36.456357535062992</v>
      </c>
      <c r="R92" s="72">
        <f t="shared" si="25"/>
        <v>21.144667497771991</v>
      </c>
      <c r="S92" s="72">
        <f t="shared" si="25"/>
        <v>22.058252992347406</v>
      </c>
      <c r="T92" s="78">
        <f t="shared" si="15"/>
        <v>36.328343281290017</v>
      </c>
      <c r="U92" s="78">
        <f t="shared" si="16"/>
        <v>-2.1701174982062099</v>
      </c>
      <c r="V92" s="78">
        <f t="shared" si="17"/>
        <v>-20.792292865002949</v>
      </c>
      <c r="W92" s="78">
        <f t="shared" si="18"/>
        <v>35.405729626892253</v>
      </c>
      <c r="X92" s="78">
        <f t="shared" si="19"/>
        <v>-0.14405409214086262</v>
      </c>
      <c r="Y92" s="78">
        <f t="shared" si="20"/>
        <v>-9.9279114330990836</v>
      </c>
      <c r="Z92" s="78">
        <f t="shared" si="21"/>
        <v>-14.240621445154972</v>
      </c>
      <c r="AA92" s="78">
        <f t="shared" si="22"/>
        <v>-8.771310842726237</v>
      </c>
      <c r="AB92" s="78">
        <f t="shared" si="23"/>
        <v>-16.230371727852543</v>
      </c>
      <c r="AC92" s="78">
        <f>(POWER(AB30/D30,1/25)-1)*100</f>
        <v>1.2319527919427253</v>
      </c>
    </row>
    <row r="93" spans="1:29" ht="12.75" customHeight="1" x14ac:dyDescent="0.15">
      <c r="A93" s="43">
        <v>23</v>
      </c>
      <c r="B93" s="71">
        <v>540753</v>
      </c>
      <c r="C93" s="13" t="s">
        <v>10</v>
      </c>
      <c r="D93" s="72">
        <f t="shared" si="14"/>
        <v>72.944324905863368</v>
      </c>
      <c r="E93" s="72">
        <f t="shared" si="25"/>
        <v>75.427576993718588</v>
      </c>
      <c r="F93" s="72">
        <f t="shared" si="25"/>
        <v>-15.271084091688408</v>
      </c>
      <c r="G93" s="72">
        <f t="shared" si="25"/>
        <v>103.18802367141268</v>
      </c>
      <c r="H93" s="72">
        <f t="shared" si="25"/>
        <v>8.3288258913509594</v>
      </c>
      <c r="I93" s="72">
        <f t="shared" si="25"/>
        <v>-16.889675095112594</v>
      </c>
      <c r="J93" s="72">
        <f t="shared" si="25"/>
        <v>36.791747821530265</v>
      </c>
      <c r="K93" s="72">
        <f t="shared" si="25"/>
        <v>-20.271605419364192</v>
      </c>
      <c r="L93" s="72">
        <f t="shared" si="25"/>
        <v>137.29070919473031</v>
      </c>
      <c r="M93" s="72">
        <f t="shared" si="25"/>
        <v>73.273274813014581</v>
      </c>
      <c r="N93" s="72">
        <f t="shared" si="25"/>
        <v>6.8044905646506066</v>
      </c>
      <c r="O93" s="72">
        <f t="shared" si="25"/>
        <v>-18.207261932427926</v>
      </c>
      <c r="P93" s="72">
        <f t="shared" si="25"/>
        <v>-0.47980795534159881</v>
      </c>
      <c r="Q93" s="72">
        <f t="shared" si="25"/>
        <v>-28.811891861566721</v>
      </c>
      <c r="R93" s="72">
        <f t="shared" si="25"/>
        <v>11.262828316892922</v>
      </c>
      <c r="S93" s="72">
        <f t="shared" si="25"/>
        <v>2.5428084424629134</v>
      </c>
      <c r="T93" s="78">
        <f t="shared" si="15"/>
        <v>-14.001648590300675</v>
      </c>
      <c r="U93" s="78">
        <f t="shared" si="16"/>
        <v>12.647408875391747</v>
      </c>
      <c r="V93" s="78">
        <f t="shared" si="17"/>
        <v>10.957176530535833</v>
      </c>
      <c r="W93" s="78">
        <f t="shared" si="18"/>
        <v>1.3462277733477208</v>
      </c>
      <c r="X93" s="78">
        <f t="shared" si="19"/>
        <v>-1.3472247462721754</v>
      </c>
      <c r="Y93" s="78">
        <f t="shared" si="20"/>
        <v>21.037206628870877</v>
      </c>
      <c r="Z93" s="78">
        <f t="shared" si="21"/>
        <v>35.121093442436489</v>
      </c>
      <c r="AA93" s="78">
        <f t="shared" si="22"/>
        <v>5.1817593186035253</v>
      </c>
      <c r="AB93" s="78">
        <f t="shared" si="23"/>
        <v>-15.846106315190468</v>
      </c>
      <c r="AC93" s="78">
        <f t="shared" si="24"/>
        <v>12.847961950121167</v>
      </c>
    </row>
    <row r="94" spans="1:29" ht="12.75" customHeight="1" x14ac:dyDescent="0.15">
      <c r="A94" s="43">
        <v>24</v>
      </c>
      <c r="B94" s="71">
        <v>560311</v>
      </c>
      <c r="C94" s="13" t="s">
        <v>10</v>
      </c>
      <c r="D94" s="72" t="str">
        <f t="shared" si="14"/>
        <v>--</v>
      </c>
      <c r="E94" s="72">
        <f t="shared" ref="E94:S98" si="26">IF(D32=0,"--",((E32/D32)*100-100))</f>
        <v>14.483687261600451</v>
      </c>
      <c r="F94" s="72">
        <f t="shared" si="26"/>
        <v>81.924661484463542</v>
      </c>
      <c r="G94" s="72">
        <f t="shared" si="26"/>
        <v>24.130335178124199</v>
      </c>
      <c r="H94" s="72">
        <f t="shared" si="26"/>
        <v>10.465511397588799</v>
      </c>
      <c r="I94" s="72">
        <f t="shared" si="26"/>
        <v>27.09523719715466</v>
      </c>
      <c r="J94" s="72">
        <f t="shared" si="26"/>
        <v>13.121225870999083</v>
      </c>
      <c r="K94" s="72">
        <f t="shared" si="26"/>
        <v>5.256864660534518</v>
      </c>
      <c r="L94" s="72">
        <f t="shared" si="26"/>
        <v>16.913466825192216</v>
      </c>
      <c r="M94" s="72">
        <f t="shared" si="26"/>
        <v>19.827516176928881</v>
      </c>
      <c r="N94" s="72">
        <f t="shared" si="26"/>
        <v>20.601871862001019</v>
      </c>
      <c r="O94" s="72">
        <f t="shared" si="26"/>
        <v>-20.567914332870842</v>
      </c>
      <c r="P94" s="72">
        <f t="shared" si="26"/>
        <v>-16.221929562560092</v>
      </c>
      <c r="Q94" s="72">
        <f t="shared" si="26"/>
        <v>-4.6595123732921309</v>
      </c>
      <c r="R94" s="72">
        <f t="shared" si="26"/>
        <v>19.049315710920638</v>
      </c>
      <c r="S94" s="72">
        <f t="shared" si="26"/>
        <v>-19.890793447674213</v>
      </c>
      <c r="T94" s="78">
        <f t="shared" si="15"/>
        <v>-6.0875733974775983</v>
      </c>
      <c r="U94" s="78">
        <f t="shared" si="16"/>
        <v>24.064902312432807</v>
      </c>
      <c r="V94" s="78">
        <f t="shared" si="17"/>
        <v>14.130301329672037</v>
      </c>
      <c r="W94" s="78">
        <f t="shared" si="18"/>
        <v>7.9986429567017154</v>
      </c>
      <c r="X94" s="78">
        <f t="shared" si="19"/>
        <v>-11.79207538170418</v>
      </c>
      <c r="Y94" s="78">
        <f t="shared" si="20"/>
        <v>8.2210985423483578</v>
      </c>
      <c r="Z94" s="78">
        <f t="shared" si="21"/>
        <v>5.0727124164844355</v>
      </c>
      <c r="AA94" s="78">
        <f t="shared" si="22"/>
        <v>-26.081913436360963</v>
      </c>
      <c r="AB94" s="78">
        <f t="shared" si="23"/>
        <v>31.538676035056767</v>
      </c>
      <c r="AC94" s="78">
        <f>(POWER(AB32/D32,1/25)-1)*100</f>
        <v>7.5628421204099405</v>
      </c>
    </row>
    <row r="95" spans="1:29" ht="12.75" customHeight="1" x14ac:dyDescent="0.15">
      <c r="A95" s="43">
        <v>25</v>
      </c>
      <c r="B95" s="71">
        <v>520939</v>
      </c>
      <c r="C95" s="13" t="s">
        <v>10</v>
      </c>
      <c r="D95" s="72">
        <f t="shared" si="14"/>
        <v>64.188526434195751</v>
      </c>
      <c r="E95" s="72">
        <f t="shared" si="26"/>
        <v>102.38986523580763</v>
      </c>
      <c r="F95" s="72">
        <f t="shared" si="26"/>
        <v>16.879703685181994</v>
      </c>
      <c r="G95" s="72">
        <f t="shared" si="26"/>
        <v>254.05459363316271</v>
      </c>
      <c r="H95" s="72">
        <f t="shared" si="26"/>
        <v>-6.3059128643037781</v>
      </c>
      <c r="I95" s="72">
        <f t="shared" si="26"/>
        <v>-61.14951056646003</v>
      </c>
      <c r="J95" s="72">
        <f t="shared" si="26"/>
        <v>-14.798902165350341</v>
      </c>
      <c r="K95" s="72">
        <f t="shared" si="26"/>
        <v>-9.9197920331327651</v>
      </c>
      <c r="L95" s="72">
        <f t="shared" si="26"/>
        <v>17.116211321278456</v>
      </c>
      <c r="M95" s="72">
        <f t="shared" si="26"/>
        <v>22.642814673926566</v>
      </c>
      <c r="N95" s="72">
        <f t="shared" si="26"/>
        <v>24.966042504703623</v>
      </c>
      <c r="O95" s="72">
        <f t="shared" si="26"/>
        <v>86.303437465301727</v>
      </c>
      <c r="P95" s="72">
        <f t="shared" si="26"/>
        <v>12.694742737762084</v>
      </c>
      <c r="Q95" s="72">
        <f t="shared" si="26"/>
        <v>-26.879293308649338</v>
      </c>
      <c r="R95" s="72">
        <f t="shared" si="26"/>
        <v>5.2452782700434</v>
      </c>
      <c r="S95" s="72">
        <f t="shared" si="26"/>
        <v>24.320702583745586</v>
      </c>
      <c r="T95" s="78">
        <f t="shared" si="15"/>
        <v>-2.0057332147895153</v>
      </c>
      <c r="U95" s="78">
        <f t="shared" si="16"/>
        <v>-25.723819859083051</v>
      </c>
      <c r="V95" s="78">
        <f t="shared" si="17"/>
        <v>34.237841900325805</v>
      </c>
      <c r="W95" s="78">
        <f t="shared" si="18"/>
        <v>2.1108631333022032</v>
      </c>
      <c r="X95" s="78">
        <f t="shared" si="19"/>
        <v>-22.767398157516354</v>
      </c>
      <c r="Y95" s="78">
        <f t="shared" si="20"/>
        <v>1.637712619913529</v>
      </c>
      <c r="Z95" s="78">
        <f t="shared" si="21"/>
        <v>16.628159398555937</v>
      </c>
      <c r="AA95" s="78">
        <f t="shared" si="22"/>
        <v>-25.086252262916517</v>
      </c>
      <c r="AB95" s="78">
        <f t="shared" si="23"/>
        <v>-50.571863895202135</v>
      </c>
      <c r="AC95" s="78">
        <f t="shared" si="24"/>
        <v>6.1195288207742005</v>
      </c>
    </row>
    <row r="96" spans="1:29" ht="12.75" customHeight="1" x14ac:dyDescent="0.15">
      <c r="A96" s="43"/>
      <c r="B96" s="48" t="s">
        <v>25</v>
      </c>
      <c r="C96" s="13" t="s">
        <v>10</v>
      </c>
      <c r="D96" s="72">
        <f t="shared" si="14"/>
        <v>36.882729129626171</v>
      </c>
      <c r="E96" s="72">
        <f t="shared" si="26"/>
        <v>31.632360890308689</v>
      </c>
      <c r="F96" s="72">
        <f t="shared" si="26"/>
        <v>32.508246222997542</v>
      </c>
      <c r="G96" s="72">
        <f t="shared" si="26"/>
        <v>50.204190697518868</v>
      </c>
      <c r="H96" s="72">
        <f t="shared" si="26"/>
        <v>23.73832122165696</v>
      </c>
      <c r="I96" s="72">
        <f t="shared" si="26"/>
        <v>-6.4572930300446814</v>
      </c>
      <c r="J96" s="72">
        <f t="shared" si="26"/>
        <v>14.1252957541478</v>
      </c>
      <c r="K96" s="72">
        <f t="shared" si="26"/>
        <v>4.4335170140924447</v>
      </c>
      <c r="L96" s="72">
        <f t="shared" si="26"/>
        <v>4.5226299932619582</v>
      </c>
      <c r="M96" s="72">
        <f t="shared" si="26"/>
        <v>7.7205949468631303</v>
      </c>
      <c r="N96" s="72">
        <f t="shared" si="26"/>
        <v>-1.3525622572302751</v>
      </c>
      <c r="O96" s="72">
        <f t="shared" si="26"/>
        <v>0.68330811456733898</v>
      </c>
      <c r="P96" s="72">
        <f t="shared" si="26"/>
        <v>-4.4721993187061742</v>
      </c>
      <c r="Q96" s="72">
        <f t="shared" si="26"/>
        <v>-17.699978546223065</v>
      </c>
      <c r="R96" s="72">
        <f t="shared" si="26"/>
        <v>29.923284009501828</v>
      </c>
      <c r="S96" s="72">
        <f t="shared" si="26"/>
        <v>14.339085025434457</v>
      </c>
      <c r="T96" s="78">
        <f t="shared" si="15"/>
        <v>6.9862261140405906</v>
      </c>
      <c r="U96" s="78">
        <f t="shared" si="16"/>
        <v>4.9372848581664215</v>
      </c>
      <c r="V96" s="78">
        <f t="shared" si="17"/>
        <v>7.5603440144033272</v>
      </c>
      <c r="W96" s="78">
        <f t="shared" si="18"/>
        <v>-0.39035280283482621</v>
      </c>
      <c r="X96" s="78">
        <f t="shared" si="19"/>
        <v>-4.3034884076925408</v>
      </c>
      <c r="Y96" s="78">
        <f t="shared" si="20"/>
        <v>1.4602598456628897</v>
      </c>
      <c r="Z96" s="78">
        <f t="shared" si="21"/>
        <v>4.1239686071330652</v>
      </c>
      <c r="AA96" s="78">
        <f t="shared" si="22"/>
        <v>-6.963190391204293</v>
      </c>
      <c r="AB96" s="78">
        <f t="shared" si="23"/>
        <v>-20.702132048288817</v>
      </c>
      <c r="AC96" s="78">
        <f t="shared" si="24"/>
        <v>6.9926867355153188</v>
      </c>
    </row>
    <row r="97" spans="1:29" ht="12.75" customHeight="1" x14ac:dyDescent="0.15">
      <c r="A97" s="43"/>
      <c r="B97" s="48" t="s">
        <v>26</v>
      </c>
      <c r="C97" s="13" t="s">
        <v>10</v>
      </c>
      <c r="D97" s="72">
        <f t="shared" si="14"/>
        <v>7.3724998748679837</v>
      </c>
      <c r="E97" s="72">
        <f t="shared" si="26"/>
        <v>18.025931639552709</v>
      </c>
      <c r="F97" s="72">
        <f t="shared" si="26"/>
        <v>25.818166145813137</v>
      </c>
      <c r="G97" s="72">
        <f t="shared" si="26"/>
        <v>35.220151485265518</v>
      </c>
      <c r="H97" s="72">
        <f t="shared" si="26"/>
        <v>20.554340232011896</v>
      </c>
      <c r="I97" s="72">
        <f t="shared" si="26"/>
        <v>-8.8123114983974205</v>
      </c>
      <c r="J97" s="72">
        <f t="shared" si="26"/>
        <v>-2.4071012803570824</v>
      </c>
      <c r="K97" s="72">
        <f t="shared" si="26"/>
        <v>-5.827950661091819</v>
      </c>
      <c r="L97" s="72">
        <f t="shared" si="26"/>
        <v>10.321692912520589</v>
      </c>
      <c r="M97" s="72">
        <f t="shared" si="26"/>
        <v>4.8133212172099604</v>
      </c>
      <c r="N97" s="72">
        <f t="shared" si="26"/>
        <v>-7.2560604577265622</v>
      </c>
      <c r="O97" s="72">
        <f t="shared" si="26"/>
        <v>-14.58962252468389</v>
      </c>
      <c r="P97" s="72">
        <f t="shared" si="26"/>
        <v>-11.952971091514186</v>
      </c>
      <c r="Q97" s="72">
        <f t="shared" si="26"/>
        <v>-28.375811083218011</v>
      </c>
      <c r="R97" s="72">
        <f t="shared" si="26"/>
        <v>16.269111923722775</v>
      </c>
      <c r="S97" s="72">
        <f t="shared" si="26"/>
        <v>5.6697920048738553</v>
      </c>
      <c r="T97" s="78">
        <f t="shared" si="15"/>
        <v>1.8004538006414492</v>
      </c>
      <c r="U97" s="78">
        <f t="shared" si="16"/>
        <v>-1.2868390667993879</v>
      </c>
      <c r="V97" s="78">
        <f t="shared" si="17"/>
        <v>4.4519468330486518</v>
      </c>
      <c r="W97" s="78">
        <f t="shared" si="18"/>
        <v>12.009750720894559</v>
      </c>
      <c r="X97" s="78">
        <f t="shared" si="19"/>
        <v>-4.6271613283047941</v>
      </c>
      <c r="Y97" s="78">
        <f t="shared" si="20"/>
        <v>-8.8703614889848694</v>
      </c>
      <c r="Z97" s="78">
        <f t="shared" si="21"/>
        <v>2.9872183481677155</v>
      </c>
      <c r="AA97" s="78">
        <f t="shared" si="22"/>
        <v>-26.629768852218277</v>
      </c>
      <c r="AB97" s="78">
        <f t="shared" si="23"/>
        <v>-29.301134090156992</v>
      </c>
      <c r="AC97" s="78">
        <f t="shared" si="24"/>
        <v>-0.65078936957991829</v>
      </c>
    </row>
    <row r="98" spans="1:29" ht="12.75" customHeight="1" x14ac:dyDescent="0.15">
      <c r="A98" s="43"/>
      <c r="B98" s="48" t="s">
        <v>7</v>
      </c>
      <c r="C98" s="13" t="s">
        <v>10</v>
      </c>
      <c r="D98" s="72">
        <f t="shared" si="14"/>
        <v>17.64889597560159</v>
      </c>
      <c r="E98" s="72">
        <f t="shared" si="26"/>
        <v>23.538744111793861</v>
      </c>
      <c r="F98" s="72">
        <f t="shared" si="26"/>
        <v>28.706316885565514</v>
      </c>
      <c r="G98" s="72">
        <f t="shared" si="26"/>
        <v>41.879940713829626</v>
      </c>
      <c r="H98" s="72">
        <f t="shared" si="26"/>
        <v>22.052517148121666</v>
      </c>
      <c r="I98" s="72">
        <f t="shared" si="26"/>
        <v>-7.6888856000319805</v>
      </c>
      <c r="J98" s="72">
        <f t="shared" si="26"/>
        <v>5.5846485473614251</v>
      </c>
      <c r="K98" s="72">
        <f t="shared" si="26"/>
        <v>-0.46632273450093464</v>
      </c>
      <c r="L98" s="72">
        <f t="shared" si="26"/>
        <v>7.1425147499778916</v>
      </c>
      <c r="M98" s="72">
        <f t="shared" si="26"/>
        <v>6.3681818331970135</v>
      </c>
      <c r="N98" s="72">
        <f t="shared" si="26"/>
        <v>-4.0586235628809533</v>
      </c>
      <c r="O98" s="72">
        <f t="shared" si="26"/>
        <v>-6.0842215862890896</v>
      </c>
      <c r="P98" s="72">
        <f t="shared" si="26"/>
        <v>-7.486775580964661</v>
      </c>
      <c r="Q98" s="72">
        <f t="shared" si="26"/>
        <v>-21.794399679406396</v>
      </c>
      <c r="R98" s="72">
        <f t="shared" si="26"/>
        <v>25.127297063769376</v>
      </c>
      <c r="S98" s="72">
        <f t="shared" si="26"/>
        <v>11.509592216107151</v>
      </c>
      <c r="T98" s="78">
        <f t="shared" si="15"/>
        <v>5.382327241968099</v>
      </c>
      <c r="U98" s="78">
        <f t="shared" si="16"/>
        <v>3.0776670472532714</v>
      </c>
      <c r="V98" s="78">
        <f t="shared" si="17"/>
        <v>6.6709535871066805</v>
      </c>
      <c r="W98" s="78">
        <f t="shared" si="18"/>
        <v>3.0838216044758724</v>
      </c>
      <c r="X98" s="78">
        <f t="shared" si="19"/>
        <v>-4.4020251028792075</v>
      </c>
      <c r="Y98" s="78">
        <f t="shared" si="20"/>
        <v>-1.6773149337975042</v>
      </c>
      <c r="Z98" s="78">
        <f t="shared" si="21"/>
        <v>3.8039769748579317</v>
      </c>
      <c r="AA98" s="78">
        <f t="shared" si="22"/>
        <v>-12.455711118364547</v>
      </c>
      <c r="AB98" s="78">
        <f t="shared" si="23"/>
        <v>-22.714850441691354</v>
      </c>
      <c r="AC98" s="78">
        <f t="shared" si="24"/>
        <v>3.6951251579900202</v>
      </c>
    </row>
    <row r="99" spans="1:29" s="2" customFormat="1" ht="14" thickBo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800-000000000000}"/>
    <hyperlink ref="A1" location="ÍNDICE!A1" display="INDICE" xr:uid="{00000000-0004-0000-1800-000001000000}"/>
  </hyperlinks>
  <pageMargins left="0.75" right="0.75" top="1" bottom="1" header="0" footer="0"/>
  <headerFooter alignWithMargins="0"/>
  <ignoredErrors>
    <ignoredError sqref="AC83:AC84 AC86 AC88:AC90 AC92:AC94" formula="1"/>
    <ignoredError sqref="AC9:AC36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9"/>
      <c r="AB3" s="77"/>
    </row>
    <row r="4" spans="1:29" s="2" customFormat="1" x14ac:dyDescent="0.15">
      <c r="A4" s="83" t="s">
        <v>1098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69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9"/>
      <c r="AB8" s="77"/>
    </row>
    <row r="9" spans="1:29" ht="12.75" customHeight="1" x14ac:dyDescent="0.15">
      <c r="A9" s="43">
        <v>1</v>
      </c>
      <c r="B9" s="74">
        <v>620342</v>
      </c>
      <c r="C9" s="8">
        <v>470.72618</v>
      </c>
      <c r="D9" s="8">
        <v>650.45370000000003</v>
      </c>
      <c r="E9" s="8">
        <v>949.96242099999995</v>
      </c>
      <c r="F9" s="8">
        <v>1170.175461</v>
      </c>
      <c r="G9" s="8">
        <v>1377.310469</v>
      </c>
      <c r="H9" s="8">
        <v>1578.5044620000001</v>
      </c>
      <c r="I9" s="8">
        <v>1369.993524</v>
      </c>
      <c r="J9" s="8">
        <v>1453.751109</v>
      </c>
      <c r="K9" s="8">
        <v>1459.5922840000001</v>
      </c>
      <c r="L9" s="8">
        <v>1420.6660489999999</v>
      </c>
      <c r="M9" s="8">
        <v>1576.4936290000001</v>
      </c>
      <c r="N9" s="8">
        <v>1518.092991</v>
      </c>
      <c r="O9" s="8">
        <v>1262.2895390000001</v>
      </c>
      <c r="P9" s="38">
        <v>1354.0777820000001</v>
      </c>
      <c r="Q9" s="38">
        <v>1184.143857</v>
      </c>
      <c r="R9" s="38">
        <v>1214.098172</v>
      </c>
      <c r="S9" s="38">
        <v>1314.273424</v>
      </c>
      <c r="T9" s="38">
        <v>1317.2668570000001</v>
      </c>
      <c r="U9" s="38">
        <v>1304.7089719999999</v>
      </c>
      <c r="V9" s="38">
        <v>1310.4580779999999</v>
      </c>
      <c r="W9" s="38">
        <v>1277.0072250000001</v>
      </c>
      <c r="X9" s="38">
        <v>1163.2698029999999</v>
      </c>
      <c r="Y9" s="38">
        <v>1086.765071</v>
      </c>
      <c r="Z9" s="38">
        <v>1069.6248519999999</v>
      </c>
      <c r="AA9" s="38">
        <v>1035.1199429999999</v>
      </c>
      <c r="AB9" s="38">
        <v>605.33009600000003</v>
      </c>
      <c r="AC9" s="38">
        <f>SUM(C9:AB9)</f>
        <v>31494.155950000004</v>
      </c>
    </row>
    <row r="10" spans="1:29" ht="12.75" customHeight="1" x14ac:dyDescent="0.15">
      <c r="A10" s="43">
        <v>2</v>
      </c>
      <c r="B10" s="74">
        <v>610910</v>
      </c>
      <c r="C10" s="8">
        <v>233.16863699999999</v>
      </c>
      <c r="D10" s="8">
        <v>356.33735300000001</v>
      </c>
      <c r="E10" s="8">
        <v>523.41958799999998</v>
      </c>
      <c r="F10" s="8">
        <v>709.52296100000001</v>
      </c>
      <c r="G10" s="8">
        <v>838.03574500000002</v>
      </c>
      <c r="H10" s="8">
        <v>936.04950799999995</v>
      </c>
      <c r="I10" s="8">
        <v>946.81797100000006</v>
      </c>
      <c r="J10" s="8">
        <v>883.598209</v>
      </c>
      <c r="K10" s="8">
        <v>782.08246299999996</v>
      </c>
      <c r="L10" s="8">
        <v>731.39701100000002</v>
      </c>
      <c r="M10" s="8">
        <v>671.266482</v>
      </c>
      <c r="N10" s="8">
        <v>684.66271600000005</v>
      </c>
      <c r="O10" s="8">
        <v>589.59352899999999</v>
      </c>
      <c r="P10" s="38">
        <v>645.07047799999998</v>
      </c>
      <c r="Q10" s="38">
        <v>616.80681000000004</v>
      </c>
      <c r="R10" s="38">
        <v>656.16972299999998</v>
      </c>
      <c r="S10" s="38">
        <v>569.38251500000001</v>
      </c>
      <c r="T10" s="38">
        <v>538.26604199999997</v>
      </c>
      <c r="U10" s="38">
        <v>552.30127400000003</v>
      </c>
      <c r="V10" s="38">
        <v>540.79057999999998</v>
      </c>
      <c r="W10" s="38">
        <v>521.70567100000005</v>
      </c>
      <c r="X10" s="38">
        <v>520.51499000000001</v>
      </c>
      <c r="Y10" s="38">
        <v>538.57510600000001</v>
      </c>
      <c r="Z10" s="38">
        <v>584.76922500000001</v>
      </c>
      <c r="AA10" s="38">
        <v>589.23433499999999</v>
      </c>
      <c r="AB10" s="38">
        <v>504.35096399999998</v>
      </c>
      <c r="AC10" s="38">
        <f t="shared" ref="AC10:AC36" si="0">SUM(C10:AB10)</f>
        <v>16263.889885999997</v>
      </c>
    </row>
    <row r="11" spans="1:29" ht="12.75" customHeight="1" x14ac:dyDescent="0.15">
      <c r="A11" s="69">
        <v>3</v>
      </c>
      <c r="B11" s="74">
        <v>961900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194.91796299999999</v>
      </c>
      <c r="U11" s="38">
        <v>480.51922500000001</v>
      </c>
      <c r="V11" s="38">
        <v>441.28150299999999</v>
      </c>
      <c r="W11" s="38">
        <v>505.56292100000002</v>
      </c>
      <c r="X11" s="38">
        <v>507.82769200000001</v>
      </c>
      <c r="Y11" s="38">
        <v>522.27342199999998</v>
      </c>
      <c r="Z11" s="38">
        <v>513.43314899999996</v>
      </c>
      <c r="AA11" s="38">
        <v>464.68853899999999</v>
      </c>
      <c r="AB11" s="38">
        <v>411.15523899999994</v>
      </c>
      <c r="AC11" s="38">
        <f t="shared" si="0"/>
        <v>4041.6596529999997</v>
      </c>
    </row>
    <row r="12" spans="1:29" ht="12.75" customHeight="1" x14ac:dyDescent="0.15">
      <c r="A12" s="69">
        <v>4</v>
      </c>
      <c r="B12" s="74">
        <v>610990</v>
      </c>
      <c r="C12" s="8">
        <v>56.997166</v>
      </c>
      <c r="D12" s="8">
        <v>130.20699300000001</v>
      </c>
      <c r="E12" s="8">
        <v>142.79374300000001</v>
      </c>
      <c r="F12" s="8">
        <v>123.077641</v>
      </c>
      <c r="G12" s="8">
        <v>146.820571</v>
      </c>
      <c r="H12" s="8">
        <v>162.61485999999999</v>
      </c>
      <c r="I12" s="8">
        <v>142.29517100000001</v>
      </c>
      <c r="J12" s="8">
        <v>123.231407</v>
      </c>
      <c r="K12" s="8">
        <v>128.37953099999999</v>
      </c>
      <c r="L12" s="8">
        <v>121.890979</v>
      </c>
      <c r="M12" s="8">
        <v>127.594139</v>
      </c>
      <c r="N12" s="8">
        <v>147.161247</v>
      </c>
      <c r="O12" s="8">
        <v>114.608356</v>
      </c>
      <c r="P12" s="38">
        <v>112.746392</v>
      </c>
      <c r="Q12" s="38">
        <v>140.09859499999999</v>
      </c>
      <c r="R12" s="38">
        <v>205.32787099999999</v>
      </c>
      <c r="S12" s="38">
        <v>274.86785700000001</v>
      </c>
      <c r="T12" s="38">
        <v>266.70741400000003</v>
      </c>
      <c r="U12" s="38">
        <v>291.417508</v>
      </c>
      <c r="V12" s="38">
        <v>339.292284</v>
      </c>
      <c r="W12" s="38">
        <v>373.03684099999998</v>
      </c>
      <c r="X12" s="38">
        <v>375.253243</v>
      </c>
      <c r="Y12" s="38">
        <v>339.402625</v>
      </c>
      <c r="Z12" s="38">
        <v>344.01488799999998</v>
      </c>
      <c r="AA12" s="38">
        <v>306.80540200000002</v>
      </c>
      <c r="AB12" s="38">
        <v>251.02716100000004</v>
      </c>
      <c r="AC12" s="38">
        <f t="shared" si="0"/>
        <v>5287.6698850000002</v>
      </c>
    </row>
    <row r="13" spans="1:29" ht="12.75" customHeight="1" x14ac:dyDescent="0.15">
      <c r="A13" s="69">
        <v>5</v>
      </c>
      <c r="B13" s="74">
        <v>620462</v>
      </c>
      <c r="C13" s="8">
        <v>307.79072600000001</v>
      </c>
      <c r="D13" s="8">
        <v>480.57222999999999</v>
      </c>
      <c r="E13" s="8">
        <v>729.49951199999998</v>
      </c>
      <c r="F13" s="8">
        <v>987.22971099999995</v>
      </c>
      <c r="G13" s="8">
        <v>1185.204082</v>
      </c>
      <c r="H13" s="8">
        <v>1481.049262</v>
      </c>
      <c r="I13" s="8">
        <v>1374.743614</v>
      </c>
      <c r="J13" s="8">
        <v>1331.3494229999999</v>
      </c>
      <c r="K13" s="8">
        <v>1106.8671690000001</v>
      </c>
      <c r="L13" s="8">
        <v>1360.2041959999999</v>
      </c>
      <c r="M13" s="8">
        <v>1351.7303509999999</v>
      </c>
      <c r="N13" s="8">
        <v>883.90925000000004</v>
      </c>
      <c r="O13" s="8">
        <v>602.47663</v>
      </c>
      <c r="P13" s="38">
        <v>502.10824700000001</v>
      </c>
      <c r="Q13" s="38">
        <v>432.90300100000002</v>
      </c>
      <c r="R13" s="38">
        <v>405.93812400000002</v>
      </c>
      <c r="S13" s="38">
        <v>358.16111999999998</v>
      </c>
      <c r="T13" s="38">
        <v>261.44020799999998</v>
      </c>
      <c r="U13" s="38">
        <v>259.16485299999999</v>
      </c>
      <c r="V13" s="38">
        <v>234.57695100000001</v>
      </c>
      <c r="W13" s="38">
        <v>202.44978599999999</v>
      </c>
      <c r="X13" s="38">
        <v>200.47030000000001</v>
      </c>
      <c r="Y13" s="38">
        <v>203.688906</v>
      </c>
      <c r="Z13" s="38">
        <v>198.98289299999999</v>
      </c>
      <c r="AA13" s="38">
        <v>158.81361799999999</v>
      </c>
      <c r="AB13" s="38">
        <v>118.52826</v>
      </c>
      <c r="AC13" s="38">
        <f t="shared" si="0"/>
        <v>16719.852423</v>
      </c>
    </row>
    <row r="14" spans="1:29" ht="12.75" customHeight="1" x14ac:dyDescent="0.15">
      <c r="A14" s="69">
        <v>6</v>
      </c>
      <c r="B14" s="74">
        <v>611030</v>
      </c>
      <c r="C14" s="8">
        <v>156.928181</v>
      </c>
      <c r="D14" s="8">
        <v>183.53874400000001</v>
      </c>
      <c r="E14" s="8">
        <v>217.28148899999999</v>
      </c>
      <c r="F14" s="8">
        <v>216.53243800000001</v>
      </c>
      <c r="G14" s="8">
        <v>217.07884799999999</v>
      </c>
      <c r="H14" s="8">
        <v>230.87046100000001</v>
      </c>
      <c r="I14" s="8">
        <v>311.140064</v>
      </c>
      <c r="J14" s="8">
        <v>274.78742299999999</v>
      </c>
      <c r="K14" s="8">
        <v>240.064446</v>
      </c>
      <c r="L14" s="8">
        <v>209.56260499999999</v>
      </c>
      <c r="M14" s="8">
        <v>214.809111</v>
      </c>
      <c r="N14" s="8">
        <v>264.29919899999999</v>
      </c>
      <c r="O14" s="8">
        <v>192.653021</v>
      </c>
      <c r="P14" s="38">
        <v>168.322665</v>
      </c>
      <c r="Q14" s="38">
        <v>85.584469999999996</v>
      </c>
      <c r="R14" s="38">
        <v>91.933794000000006</v>
      </c>
      <c r="S14" s="38">
        <v>109.561074</v>
      </c>
      <c r="T14" s="38">
        <v>90.77955</v>
      </c>
      <c r="U14" s="38">
        <v>122.07679899999999</v>
      </c>
      <c r="V14" s="38">
        <v>128.271691</v>
      </c>
      <c r="W14" s="38">
        <v>144.16031599999999</v>
      </c>
      <c r="X14" s="38">
        <v>149.067418</v>
      </c>
      <c r="Y14" s="38">
        <v>134.500654</v>
      </c>
      <c r="Z14" s="38">
        <v>157.14757900000001</v>
      </c>
      <c r="AA14" s="38">
        <v>155.34062499999999</v>
      </c>
      <c r="AB14" s="38">
        <v>126.45839699999999</v>
      </c>
      <c r="AC14" s="38">
        <f t="shared" si="0"/>
        <v>4592.7510620000012</v>
      </c>
    </row>
    <row r="15" spans="1:29" ht="12.75" customHeight="1" x14ac:dyDescent="0.15">
      <c r="A15" s="69">
        <v>7</v>
      </c>
      <c r="B15" s="74">
        <v>620343</v>
      </c>
      <c r="C15" s="8">
        <v>34.706482999999999</v>
      </c>
      <c r="D15" s="8">
        <v>61.918323999999998</v>
      </c>
      <c r="E15" s="8">
        <v>93.849830999999995</v>
      </c>
      <c r="F15" s="8">
        <v>121.73175500000001</v>
      </c>
      <c r="G15" s="8">
        <v>185.52508800000001</v>
      </c>
      <c r="H15" s="8">
        <v>231.5146</v>
      </c>
      <c r="I15" s="8">
        <v>233.421145</v>
      </c>
      <c r="J15" s="8">
        <v>233.61167599999999</v>
      </c>
      <c r="K15" s="8">
        <v>230.63555500000001</v>
      </c>
      <c r="L15" s="8">
        <v>246.92558600000001</v>
      </c>
      <c r="M15" s="8">
        <v>259.83729199999999</v>
      </c>
      <c r="N15" s="8">
        <v>227.49096</v>
      </c>
      <c r="O15" s="8">
        <v>212.77555899999999</v>
      </c>
      <c r="P15" s="38">
        <v>181.537601</v>
      </c>
      <c r="Q15" s="38">
        <v>137.00971100000001</v>
      </c>
      <c r="R15" s="38">
        <v>154.835565</v>
      </c>
      <c r="S15" s="38">
        <v>143.98817199999999</v>
      </c>
      <c r="T15" s="38">
        <v>143.311958</v>
      </c>
      <c r="U15" s="38">
        <v>152.19240600000001</v>
      </c>
      <c r="V15" s="38">
        <v>163.57163600000001</v>
      </c>
      <c r="W15" s="38">
        <v>166.461816</v>
      </c>
      <c r="X15" s="38">
        <v>176.089719</v>
      </c>
      <c r="Y15" s="38">
        <v>158.16498999999999</v>
      </c>
      <c r="Z15" s="38">
        <v>154.32168200000001</v>
      </c>
      <c r="AA15" s="38">
        <v>145.738755</v>
      </c>
      <c r="AB15" s="38">
        <v>130.07717500000001</v>
      </c>
      <c r="AC15" s="38">
        <f t="shared" si="0"/>
        <v>4381.2450400000007</v>
      </c>
    </row>
    <row r="16" spans="1:29" ht="12.75" customHeight="1" x14ac:dyDescent="0.15">
      <c r="A16" s="69">
        <v>8</v>
      </c>
      <c r="B16" s="74">
        <v>621010</v>
      </c>
      <c r="C16" s="8">
        <v>101.819766</v>
      </c>
      <c r="D16" s="8">
        <v>137.43735799999999</v>
      </c>
      <c r="E16" s="8">
        <v>123.30542</v>
      </c>
      <c r="F16" s="8">
        <v>180.63817499999999</v>
      </c>
      <c r="G16" s="8">
        <v>211.640477</v>
      </c>
      <c r="H16" s="8">
        <v>267.00125500000001</v>
      </c>
      <c r="I16" s="8">
        <v>197.59581700000001</v>
      </c>
      <c r="J16" s="8">
        <v>205.74473900000001</v>
      </c>
      <c r="K16" s="8">
        <v>177.71642700000001</v>
      </c>
      <c r="L16" s="8">
        <v>184.84795199999999</v>
      </c>
      <c r="M16" s="8">
        <v>151.74412699999999</v>
      </c>
      <c r="N16" s="8">
        <v>117.744304</v>
      </c>
      <c r="O16" s="8">
        <v>79.042214999999999</v>
      </c>
      <c r="P16" s="38">
        <v>92.639035000000007</v>
      </c>
      <c r="Q16" s="38">
        <v>59.066079999999999</v>
      </c>
      <c r="R16" s="38">
        <v>84.452445999999995</v>
      </c>
      <c r="S16" s="38">
        <v>106.787425</v>
      </c>
      <c r="T16" s="38">
        <v>95.798882000000006</v>
      </c>
      <c r="U16" s="38">
        <v>105.12130500000001</v>
      </c>
      <c r="V16" s="38">
        <v>117.387429</v>
      </c>
      <c r="W16" s="38">
        <v>135.64038300000001</v>
      </c>
      <c r="X16" s="38">
        <v>116.307962</v>
      </c>
      <c r="Y16" s="38">
        <v>110.617611</v>
      </c>
      <c r="Z16" s="38">
        <v>108.98656099999999</v>
      </c>
      <c r="AA16" s="38">
        <v>100.47669399999999</v>
      </c>
      <c r="AB16" s="38">
        <v>213.647831</v>
      </c>
      <c r="AC16" s="38">
        <f t="shared" si="0"/>
        <v>3583.207676</v>
      </c>
    </row>
    <row r="17" spans="1:29" ht="12.75" customHeight="1" x14ac:dyDescent="0.15">
      <c r="A17" s="69">
        <v>9</v>
      </c>
      <c r="B17" s="74">
        <v>621132</v>
      </c>
      <c r="C17" s="8">
        <v>22.48</v>
      </c>
      <c r="D17" s="8">
        <v>23.528580000000002</v>
      </c>
      <c r="E17" s="8">
        <v>24.399874000000001</v>
      </c>
      <c r="F17" s="8">
        <v>29.417563999999999</v>
      </c>
      <c r="G17" s="8">
        <v>32.615924</v>
      </c>
      <c r="H17" s="8">
        <v>16.572102000000001</v>
      </c>
      <c r="I17" s="8">
        <v>35.092987999999998</v>
      </c>
      <c r="J17" s="8">
        <v>24.557230000000001</v>
      </c>
      <c r="K17" s="8">
        <v>14.501702</v>
      </c>
      <c r="L17" s="8">
        <v>17.947692</v>
      </c>
      <c r="M17" s="8">
        <v>15.813200999999999</v>
      </c>
      <c r="N17" s="8">
        <v>19.720956999999999</v>
      </c>
      <c r="O17" s="8">
        <v>17.975476</v>
      </c>
      <c r="P17" s="38">
        <v>20.178622000000001</v>
      </c>
      <c r="Q17" s="38">
        <v>21.294418</v>
      </c>
      <c r="R17" s="38">
        <v>37.622191999999998</v>
      </c>
      <c r="S17" s="38">
        <v>69.137197999999998</v>
      </c>
      <c r="T17" s="38">
        <v>69.959067000000005</v>
      </c>
      <c r="U17" s="38">
        <v>68.745048999999995</v>
      </c>
      <c r="V17" s="38">
        <v>78.891660000000002</v>
      </c>
      <c r="W17" s="38">
        <v>57.906767000000002</v>
      </c>
      <c r="X17" s="38">
        <v>42.417313999999998</v>
      </c>
      <c r="Y17" s="38">
        <v>55.144437000000003</v>
      </c>
      <c r="Z17" s="38">
        <v>81.566924999999998</v>
      </c>
      <c r="AA17" s="38">
        <v>91.068171000000007</v>
      </c>
      <c r="AB17" s="38">
        <v>43.665531999999999</v>
      </c>
      <c r="AC17" s="38">
        <f t="shared" si="0"/>
        <v>1032.2206420000002</v>
      </c>
    </row>
    <row r="18" spans="1:29" ht="12.75" customHeight="1" x14ac:dyDescent="0.15">
      <c r="A18" s="69">
        <v>10</v>
      </c>
      <c r="B18" s="74">
        <v>621133</v>
      </c>
      <c r="C18" s="8">
        <v>12.395028999999999</v>
      </c>
      <c r="D18" s="8">
        <v>12.311934000000001</v>
      </c>
      <c r="E18" s="8">
        <v>45.482402</v>
      </c>
      <c r="F18" s="8">
        <v>49.551380999999999</v>
      </c>
      <c r="G18" s="8">
        <v>32.349677</v>
      </c>
      <c r="H18" s="8">
        <v>39.820202000000002</v>
      </c>
      <c r="I18" s="8">
        <v>48.931511</v>
      </c>
      <c r="J18" s="8">
        <v>44.132519000000002</v>
      </c>
      <c r="K18" s="8">
        <v>33.826915</v>
      </c>
      <c r="L18" s="8">
        <v>34.617728999999997</v>
      </c>
      <c r="M18" s="8">
        <v>68.594865999999996</v>
      </c>
      <c r="N18" s="8">
        <v>67.802442999999997</v>
      </c>
      <c r="O18" s="8">
        <v>60.175525</v>
      </c>
      <c r="P18" s="38">
        <v>62.892246999999998</v>
      </c>
      <c r="Q18" s="38">
        <v>45.993037000000001</v>
      </c>
      <c r="R18" s="38">
        <v>58.316352000000002</v>
      </c>
      <c r="S18" s="38">
        <v>76.016107000000005</v>
      </c>
      <c r="T18" s="38">
        <v>71.619176999999993</v>
      </c>
      <c r="U18" s="38">
        <v>70.517703999999995</v>
      </c>
      <c r="V18" s="38">
        <v>75.722284000000002</v>
      </c>
      <c r="W18" s="38">
        <v>67.899141999999998</v>
      </c>
      <c r="X18" s="38">
        <v>62.421199000000001</v>
      </c>
      <c r="Y18" s="38">
        <v>72.694903999999994</v>
      </c>
      <c r="Z18" s="38">
        <v>79.481066999999996</v>
      </c>
      <c r="AA18" s="38">
        <v>87.167552000000001</v>
      </c>
      <c r="AB18" s="38">
        <v>67.750039999999998</v>
      </c>
      <c r="AC18" s="38">
        <f t="shared" si="0"/>
        <v>1448.4829449999997</v>
      </c>
    </row>
    <row r="19" spans="1:29" ht="12.75" customHeight="1" x14ac:dyDescent="0.15">
      <c r="A19" s="69">
        <v>11</v>
      </c>
      <c r="B19" s="74">
        <v>620530</v>
      </c>
      <c r="C19" s="8">
        <v>8.5535669999999993</v>
      </c>
      <c r="D19" s="8">
        <v>13.189278</v>
      </c>
      <c r="E19" s="8">
        <v>23.927433000000001</v>
      </c>
      <c r="F19" s="8">
        <v>24.874220000000001</v>
      </c>
      <c r="G19" s="8">
        <v>30.715903000000001</v>
      </c>
      <c r="H19" s="8">
        <v>43.986178000000002</v>
      </c>
      <c r="I19" s="8">
        <v>44.668453</v>
      </c>
      <c r="J19" s="8">
        <v>54.193575000000003</v>
      </c>
      <c r="K19" s="8">
        <v>78.814398999999995</v>
      </c>
      <c r="L19" s="8">
        <v>96.953038000000006</v>
      </c>
      <c r="M19" s="8">
        <v>102.250452</v>
      </c>
      <c r="N19" s="8">
        <v>92.275791999999996</v>
      </c>
      <c r="O19" s="8">
        <v>84.984690999999998</v>
      </c>
      <c r="P19" s="38">
        <v>70.853930000000005</v>
      </c>
      <c r="Q19" s="38">
        <v>57.188099999999999</v>
      </c>
      <c r="R19" s="38">
        <v>67.662064999999998</v>
      </c>
      <c r="S19" s="38">
        <v>74.540736999999993</v>
      </c>
      <c r="T19" s="38">
        <v>77.634197999999998</v>
      </c>
      <c r="U19" s="38">
        <v>85.456466000000006</v>
      </c>
      <c r="V19" s="38">
        <v>86.529978999999997</v>
      </c>
      <c r="W19" s="38">
        <v>77.497107999999997</v>
      </c>
      <c r="X19" s="38">
        <v>77.728386</v>
      </c>
      <c r="Y19" s="38">
        <v>83.403368999999998</v>
      </c>
      <c r="Z19" s="38">
        <v>81.855041999999997</v>
      </c>
      <c r="AA19" s="38">
        <v>84.289164</v>
      </c>
      <c r="AB19" s="38">
        <v>71.522276999999988</v>
      </c>
      <c r="AC19" s="38">
        <f t="shared" si="0"/>
        <v>1695.5477999999998</v>
      </c>
    </row>
    <row r="20" spans="1:29" ht="12.75" customHeight="1" x14ac:dyDescent="0.15">
      <c r="A20" s="69">
        <v>12</v>
      </c>
      <c r="B20" s="74">
        <v>611020</v>
      </c>
      <c r="C20" s="8">
        <v>26.042494999999999</v>
      </c>
      <c r="D20" s="8">
        <v>31.391048999999999</v>
      </c>
      <c r="E20" s="8">
        <v>100.58662</v>
      </c>
      <c r="F20" s="8">
        <v>169.842973</v>
      </c>
      <c r="G20" s="8">
        <v>286.78975100000002</v>
      </c>
      <c r="H20" s="8">
        <v>314.87714</v>
      </c>
      <c r="I20" s="8">
        <v>334.26028600000001</v>
      </c>
      <c r="J20" s="8">
        <v>319.09204399999999</v>
      </c>
      <c r="K20" s="8">
        <v>324.44033899999999</v>
      </c>
      <c r="L20" s="8">
        <v>312.64912399999997</v>
      </c>
      <c r="M20" s="8">
        <v>269.64189299999998</v>
      </c>
      <c r="N20" s="8">
        <v>210.93798200000001</v>
      </c>
      <c r="O20" s="8">
        <v>138.68392700000001</v>
      </c>
      <c r="P20" s="38">
        <v>125.508048</v>
      </c>
      <c r="Q20" s="38">
        <v>74.624003000000002</v>
      </c>
      <c r="R20" s="38">
        <v>76.786488000000006</v>
      </c>
      <c r="S20" s="38">
        <v>64.606832999999995</v>
      </c>
      <c r="T20" s="38">
        <v>45.544804999999997</v>
      </c>
      <c r="U20" s="38">
        <v>43.663421999999997</v>
      </c>
      <c r="V20" s="38">
        <v>54.727601</v>
      </c>
      <c r="W20" s="38">
        <v>56.101483000000002</v>
      </c>
      <c r="X20" s="38">
        <v>59.773739999999997</v>
      </c>
      <c r="Y20" s="38">
        <v>61.070543000000001</v>
      </c>
      <c r="Z20" s="38">
        <v>68.194303000000005</v>
      </c>
      <c r="AA20" s="38">
        <v>78.224295999999995</v>
      </c>
      <c r="AB20" s="38">
        <v>68.143597000000014</v>
      </c>
      <c r="AC20" s="38">
        <f t="shared" si="0"/>
        <v>3716.2047850000004</v>
      </c>
    </row>
    <row r="21" spans="1:29" ht="12.75" customHeight="1" x14ac:dyDescent="0.15">
      <c r="A21" s="69">
        <v>13</v>
      </c>
      <c r="B21" s="74">
        <v>620520</v>
      </c>
      <c r="C21" s="8">
        <v>26.217093999999999</v>
      </c>
      <c r="D21" s="8">
        <v>47.093952000000002</v>
      </c>
      <c r="E21" s="8">
        <v>61.842889999999997</v>
      </c>
      <c r="F21" s="8">
        <v>99.075429</v>
      </c>
      <c r="G21" s="8">
        <v>85.856277000000006</v>
      </c>
      <c r="H21" s="8">
        <v>102.582514</v>
      </c>
      <c r="I21" s="8">
        <v>82.305986000000004</v>
      </c>
      <c r="J21" s="8">
        <v>59.180194</v>
      </c>
      <c r="K21" s="8">
        <v>68.866023999999996</v>
      </c>
      <c r="L21" s="8">
        <v>68.292018999999996</v>
      </c>
      <c r="M21" s="8">
        <v>77.824627000000007</v>
      </c>
      <c r="N21" s="8">
        <v>63.668942000000001</v>
      </c>
      <c r="O21" s="8">
        <v>45.225337000000003</v>
      </c>
      <c r="P21" s="38">
        <v>59.441499</v>
      </c>
      <c r="Q21" s="38">
        <v>41.721133999999999</v>
      </c>
      <c r="R21" s="38">
        <v>51.202475999999997</v>
      </c>
      <c r="S21" s="38">
        <v>66.029695000000004</v>
      </c>
      <c r="T21" s="38">
        <v>66.331742000000006</v>
      </c>
      <c r="U21" s="38">
        <v>62.463213000000003</v>
      </c>
      <c r="V21" s="38">
        <v>74.228686999999994</v>
      </c>
      <c r="W21" s="38">
        <v>71.821312000000006</v>
      </c>
      <c r="X21" s="38">
        <v>52.277701</v>
      </c>
      <c r="Y21" s="38">
        <v>58.682293999999999</v>
      </c>
      <c r="Z21" s="38">
        <v>65.824094000000002</v>
      </c>
      <c r="AA21" s="38">
        <v>68.664852999999994</v>
      </c>
      <c r="AB21" s="38">
        <v>36.222441000000003</v>
      </c>
      <c r="AC21" s="38">
        <f t="shared" si="0"/>
        <v>1662.9424260000001</v>
      </c>
    </row>
    <row r="22" spans="1:29" ht="12.75" customHeight="1" x14ac:dyDescent="0.15">
      <c r="A22" s="69">
        <v>14</v>
      </c>
      <c r="B22" s="74">
        <v>650500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31.684709000000002</v>
      </c>
      <c r="U22" s="38">
        <v>31.498218999999999</v>
      </c>
      <c r="V22" s="38">
        <v>38.008549000000002</v>
      </c>
      <c r="W22" s="38">
        <v>42.807921</v>
      </c>
      <c r="X22" s="38">
        <v>51.868862</v>
      </c>
      <c r="Y22" s="38">
        <v>71.172539999999998</v>
      </c>
      <c r="Z22" s="38">
        <v>69.093877000000006</v>
      </c>
      <c r="AA22" s="38">
        <v>66.506246000000004</v>
      </c>
      <c r="AB22" s="38">
        <v>80.987172999999999</v>
      </c>
      <c r="AC22" s="38">
        <f t="shared" si="0"/>
        <v>483.62809600000003</v>
      </c>
    </row>
    <row r="23" spans="1:29" ht="12.75" customHeight="1" x14ac:dyDescent="0.15">
      <c r="A23" s="69">
        <v>15</v>
      </c>
      <c r="B23" s="74">
        <v>621143</v>
      </c>
      <c r="C23" s="8">
        <v>8.9778409999999997</v>
      </c>
      <c r="D23" s="8">
        <v>15.342368</v>
      </c>
      <c r="E23" s="8">
        <v>19.714314000000002</v>
      </c>
      <c r="F23" s="8">
        <v>19.263088</v>
      </c>
      <c r="G23" s="8">
        <v>29.018818</v>
      </c>
      <c r="H23" s="8">
        <v>29.898720000000001</v>
      </c>
      <c r="I23" s="8">
        <v>60.799093999999997</v>
      </c>
      <c r="J23" s="8">
        <v>69.128428</v>
      </c>
      <c r="K23" s="8">
        <v>73.068511000000001</v>
      </c>
      <c r="L23" s="8">
        <v>75.808453999999998</v>
      </c>
      <c r="M23" s="8">
        <v>100.38524099999999</v>
      </c>
      <c r="N23" s="8">
        <v>86.559967</v>
      </c>
      <c r="O23" s="8">
        <v>67.595088000000004</v>
      </c>
      <c r="P23" s="38">
        <v>60.583796</v>
      </c>
      <c r="Q23" s="38">
        <v>48.853724</v>
      </c>
      <c r="R23" s="38">
        <v>43.192999999999998</v>
      </c>
      <c r="S23" s="38">
        <v>45.058618000000003</v>
      </c>
      <c r="T23" s="38">
        <v>35.153933000000002</v>
      </c>
      <c r="U23" s="38">
        <v>42.316267000000003</v>
      </c>
      <c r="V23" s="38">
        <v>59.435554000000003</v>
      </c>
      <c r="W23" s="38">
        <v>69.490703999999994</v>
      </c>
      <c r="X23" s="38">
        <v>62.216867000000001</v>
      </c>
      <c r="Y23" s="38">
        <v>62.516347000000003</v>
      </c>
      <c r="Z23" s="38">
        <v>70.334639999999993</v>
      </c>
      <c r="AA23" s="38">
        <v>66.441935999999998</v>
      </c>
      <c r="AB23" s="38">
        <v>157.61751500000003</v>
      </c>
      <c r="AC23" s="38">
        <f t="shared" si="0"/>
        <v>1478.7728330000004</v>
      </c>
    </row>
    <row r="24" spans="1:29" ht="12.75" customHeight="1" x14ac:dyDescent="0.15">
      <c r="A24" s="69">
        <v>16</v>
      </c>
      <c r="B24" s="74">
        <v>610620</v>
      </c>
      <c r="C24" s="8">
        <v>10.404776</v>
      </c>
      <c r="D24" s="8">
        <v>33.246133</v>
      </c>
      <c r="E24" s="8">
        <v>96.266893999999994</v>
      </c>
      <c r="F24" s="8">
        <v>112.525479</v>
      </c>
      <c r="G24" s="8">
        <v>104.27714400000001</v>
      </c>
      <c r="H24" s="8">
        <v>93.343305000000001</v>
      </c>
      <c r="I24" s="8">
        <v>110.349943</v>
      </c>
      <c r="J24" s="8">
        <v>94.414444000000003</v>
      </c>
      <c r="K24" s="8">
        <v>83.679271999999997</v>
      </c>
      <c r="L24" s="8">
        <v>66.397942</v>
      </c>
      <c r="M24" s="8">
        <v>65.089937000000006</v>
      </c>
      <c r="N24" s="8">
        <v>67.113909000000007</v>
      </c>
      <c r="O24" s="8">
        <v>51.005718000000002</v>
      </c>
      <c r="P24" s="38">
        <v>49.503005999999999</v>
      </c>
      <c r="Q24" s="38">
        <v>34.895248000000002</v>
      </c>
      <c r="R24" s="38">
        <v>31.304075000000001</v>
      </c>
      <c r="S24" s="38">
        <v>38.468212000000001</v>
      </c>
      <c r="T24" s="38">
        <v>44.637340999999999</v>
      </c>
      <c r="U24" s="38">
        <v>42.638165000000001</v>
      </c>
      <c r="V24" s="38">
        <v>38.769556000000001</v>
      </c>
      <c r="W24" s="38">
        <v>45.198072000000003</v>
      </c>
      <c r="X24" s="38">
        <v>59.347665999999997</v>
      </c>
      <c r="Y24" s="38">
        <v>64.489199999999997</v>
      </c>
      <c r="Z24" s="38">
        <v>59.168942999999999</v>
      </c>
      <c r="AA24" s="38">
        <v>61.444316999999998</v>
      </c>
      <c r="AB24" s="38">
        <v>46.874141999999999</v>
      </c>
      <c r="AC24" s="38">
        <f t="shared" si="0"/>
        <v>1604.8528389999997</v>
      </c>
    </row>
    <row r="25" spans="1:29" ht="12.75" customHeight="1" x14ac:dyDescent="0.15">
      <c r="A25" s="69">
        <v>17</v>
      </c>
      <c r="B25" s="74">
        <v>650610</v>
      </c>
      <c r="C25" s="8">
        <v>6.5190000000000001</v>
      </c>
      <c r="D25" s="8">
        <v>10.978521000000001</v>
      </c>
      <c r="E25" s="8">
        <v>11.418850000000001</v>
      </c>
      <c r="F25" s="8">
        <v>8.5811930000000007</v>
      </c>
      <c r="G25" s="8">
        <v>8.1812330000000006</v>
      </c>
      <c r="H25" s="8">
        <v>5.7452389999999998</v>
      </c>
      <c r="I25" s="8">
        <v>2.529954</v>
      </c>
      <c r="J25" s="8">
        <v>1.9629049999999999</v>
      </c>
      <c r="K25" s="8">
        <v>0.85322100000000001</v>
      </c>
      <c r="L25" s="8">
        <v>1.601826</v>
      </c>
      <c r="M25" s="8">
        <v>1.286616</v>
      </c>
      <c r="N25" s="8">
        <v>1.738308</v>
      </c>
      <c r="O25" s="8">
        <v>1.8389180000000001</v>
      </c>
      <c r="P25" s="38">
        <v>2.0455619999999999</v>
      </c>
      <c r="Q25" s="38">
        <v>1.0508</v>
      </c>
      <c r="R25" s="38">
        <v>1.6094869999999999</v>
      </c>
      <c r="S25" s="38">
        <v>7.4179820000000003</v>
      </c>
      <c r="T25" s="38">
        <v>11.617355999999999</v>
      </c>
      <c r="U25" s="38">
        <v>28.977606999999999</v>
      </c>
      <c r="V25" s="38">
        <v>30.861326999999999</v>
      </c>
      <c r="W25" s="38">
        <v>32.107754999999997</v>
      </c>
      <c r="X25" s="38">
        <v>46.408175999999997</v>
      </c>
      <c r="Y25" s="38">
        <v>48.150652000000001</v>
      </c>
      <c r="Z25" s="38">
        <v>51.227249</v>
      </c>
      <c r="AA25" s="38">
        <v>59.576600999999997</v>
      </c>
      <c r="AB25" s="38">
        <v>47.932679999999998</v>
      </c>
      <c r="AC25" s="38">
        <f t="shared" si="0"/>
        <v>432.21901799999989</v>
      </c>
    </row>
    <row r="26" spans="1:29" ht="12.75" customHeight="1" x14ac:dyDescent="0.15">
      <c r="A26" s="69">
        <v>18</v>
      </c>
      <c r="B26" s="74">
        <v>620192</v>
      </c>
      <c r="C26" s="8">
        <v>5.9926649999999997</v>
      </c>
      <c r="D26" s="8">
        <v>4.7732349999999997</v>
      </c>
      <c r="E26" s="8">
        <v>3.8224930000000001</v>
      </c>
      <c r="F26" s="8">
        <v>1.0696190000000001</v>
      </c>
      <c r="G26" s="8">
        <v>0.78973400000000005</v>
      </c>
      <c r="H26" s="8">
        <v>1.8946190000000001</v>
      </c>
      <c r="I26" s="8">
        <v>17.076809000000001</v>
      </c>
      <c r="J26" s="8">
        <v>24.871853999999999</v>
      </c>
      <c r="K26" s="8">
        <v>43.412491000000003</v>
      </c>
      <c r="L26" s="8">
        <v>67.293334000000002</v>
      </c>
      <c r="M26" s="8">
        <v>80.091941000000006</v>
      </c>
      <c r="N26" s="8">
        <v>50.231707999999998</v>
      </c>
      <c r="O26" s="8">
        <v>53.789104000000002</v>
      </c>
      <c r="P26" s="38">
        <v>60.852699000000001</v>
      </c>
      <c r="Q26" s="38">
        <v>37.501218000000001</v>
      </c>
      <c r="R26" s="38">
        <v>35.383710000000001</v>
      </c>
      <c r="S26" s="38">
        <v>47.905411000000001</v>
      </c>
      <c r="T26" s="38">
        <v>56.592205</v>
      </c>
      <c r="U26" s="38">
        <v>42.896498000000001</v>
      </c>
      <c r="V26" s="38">
        <v>52.575116000000001</v>
      </c>
      <c r="W26" s="38">
        <v>59.163829</v>
      </c>
      <c r="X26" s="38">
        <v>54.254841999999996</v>
      </c>
      <c r="Y26" s="38">
        <v>45.846691</v>
      </c>
      <c r="Z26" s="38">
        <v>40.978616000000002</v>
      </c>
      <c r="AA26" s="38">
        <v>51.358955000000002</v>
      </c>
      <c r="AB26" s="38">
        <v>20.980231999999997</v>
      </c>
      <c r="AC26" s="38">
        <f t="shared" si="0"/>
        <v>961.39962800000001</v>
      </c>
    </row>
    <row r="27" spans="1:29" ht="12.75" customHeight="1" x14ac:dyDescent="0.15">
      <c r="A27" s="69">
        <v>19</v>
      </c>
      <c r="B27" s="74">
        <v>611595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55.125678999999998</v>
      </c>
      <c r="P27" s="38">
        <v>103.51843700000001</v>
      </c>
      <c r="Q27" s="38">
        <v>104.39204700000001</v>
      </c>
      <c r="R27" s="38">
        <v>121.944524</v>
      </c>
      <c r="S27" s="38">
        <v>110.741215</v>
      </c>
      <c r="T27" s="38">
        <v>103.922612</v>
      </c>
      <c r="U27" s="38">
        <v>81.663382999999996</v>
      </c>
      <c r="V27" s="38">
        <v>87.955162000000001</v>
      </c>
      <c r="W27" s="38">
        <v>57.863101</v>
      </c>
      <c r="X27" s="38">
        <v>26.178398999999999</v>
      </c>
      <c r="Y27" s="38">
        <v>20.885270999999999</v>
      </c>
      <c r="Z27" s="38">
        <v>29.232111</v>
      </c>
      <c r="AA27" s="38">
        <v>39.113284</v>
      </c>
      <c r="AB27" s="38">
        <v>35.609270000000002</v>
      </c>
      <c r="AC27" s="38">
        <f t="shared" si="0"/>
        <v>978.14449500000001</v>
      </c>
    </row>
    <row r="28" spans="1:29" ht="12.75" customHeight="1" x14ac:dyDescent="0.15">
      <c r="A28" s="69">
        <v>20</v>
      </c>
      <c r="B28" s="74">
        <v>611430</v>
      </c>
      <c r="C28" s="8">
        <v>17.931999999999999</v>
      </c>
      <c r="D28" s="8">
        <v>18.725739999999998</v>
      </c>
      <c r="E28" s="8">
        <v>27.366896000000001</v>
      </c>
      <c r="F28" s="8">
        <v>23.669148</v>
      </c>
      <c r="G28" s="8">
        <v>130.462536</v>
      </c>
      <c r="H28" s="8">
        <v>32.658900000000003</v>
      </c>
      <c r="I28" s="8">
        <v>26.070435</v>
      </c>
      <c r="J28" s="8">
        <v>42.626953999999998</v>
      </c>
      <c r="K28" s="8">
        <v>56.471156999999998</v>
      </c>
      <c r="L28" s="8">
        <v>30.848876000000001</v>
      </c>
      <c r="M28" s="8">
        <v>36.954782999999999</v>
      </c>
      <c r="N28" s="8">
        <v>42.652411999999998</v>
      </c>
      <c r="O28" s="8">
        <v>34.462699999999998</v>
      </c>
      <c r="P28" s="38">
        <v>24.933129999999998</v>
      </c>
      <c r="Q28" s="38">
        <v>23.678719999999998</v>
      </c>
      <c r="R28" s="38">
        <v>24.413543000000001</v>
      </c>
      <c r="S28" s="38">
        <v>50.361024</v>
      </c>
      <c r="T28" s="38">
        <v>68.601398000000003</v>
      </c>
      <c r="U28" s="38">
        <v>63.937046000000002</v>
      </c>
      <c r="V28" s="38">
        <v>75.254497000000001</v>
      </c>
      <c r="W28" s="38">
        <v>49.551081000000003</v>
      </c>
      <c r="X28" s="38">
        <v>42.556877999999998</v>
      </c>
      <c r="Y28" s="38">
        <v>35.233037000000003</v>
      </c>
      <c r="Z28" s="38">
        <v>50.017653000000003</v>
      </c>
      <c r="AA28" s="38">
        <v>36.110134000000002</v>
      </c>
      <c r="AB28" s="38">
        <v>31.191876000000001</v>
      </c>
      <c r="AC28" s="38">
        <f t="shared" si="0"/>
        <v>1096.7425540000002</v>
      </c>
    </row>
    <row r="29" spans="1:29" ht="12.75" customHeight="1" x14ac:dyDescent="0.15">
      <c r="A29" s="69">
        <v>21</v>
      </c>
      <c r="B29" s="74">
        <v>620341</v>
      </c>
      <c r="C29" s="8">
        <v>1.357888</v>
      </c>
      <c r="D29" s="8">
        <v>4.1252050000000002</v>
      </c>
      <c r="E29" s="8">
        <v>12.794079999999999</v>
      </c>
      <c r="F29" s="8">
        <v>14.432183</v>
      </c>
      <c r="G29" s="8">
        <v>14.932819</v>
      </c>
      <c r="H29" s="8">
        <v>19.739778000000001</v>
      </c>
      <c r="I29" s="8">
        <v>21.053460000000001</v>
      </c>
      <c r="J29" s="8">
        <v>24.372911999999999</v>
      </c>
      <c r="K29" s="8">
        <v>38.880892000000003</v>
      </c>
      <c r="L29" s="8">
        <v>28.323703999999999</v>
      </c>
      <c r="M29" s="8">
        <v>26.417655</v>
      </c>
      <c r="N29" s="8">
        <v>35.419691999999998</v>
      </c>
      <c r="O29" s="8">
        <v>37.618988999999999</v>
      </c>
      <c r="P29" s="38">
        <v>36.967478999999997</v>
      </c>
      <c r="Q29" s="38">
        <v>36.266722999999999</v>
      </c>
      <c r="R29" s="38">
        <v>43.006605</v>
      </c>
      <c r="S29" s="38">
        <v>48.898688</v>
      </c>
      <c r="T29" s="38">
        <v>56.278005</v>
      </c>
      <c r="U29" s="38">
        <v>66.725285999999997</v>
      </c>
      <c r="V29" s="38">
        <v>58.317388999999999</v>
      </c>
      <c r="W29" s="38">
        <v>41.428013999999997</v>
      </c>
      <c r="X29" s="38">
        <v>38.450341000000002</v>
      </c>
      <c r="Y29" s="38">
        <v>32.035411000000003</v>
      </c>
      <c r="Z29" s="38">
        <v>30.685884000000001</v>
      </c>
      <c r="AA29" s="38">
        <v>31.644545999999998</v>
      </c>
      <c r="AB29" s="38">
        <v>9.8529149999999994</v>
      </c>
      <c r="AC29" s="38">
        <f t="shared" si="0"/>
        <v>810.02654299999995</v>
      </c>
    </row>
    <row r="30" spans="1:29" ht="12.75" customHeight="1" x14ac:dyDescent="0.15">
      <c r="A30" s="69">
        <v>22</v>
      </c>
      <c r="B30" s="74">
        <v>620331</v>
      </c>
      <c r="C30" s="8">
        <v>6.8845260000000001</v>
      </c>
      <c r="D30" s="8">
        <v>13.118491000000001</v>
      </c>
      <c r="E30" s="8">
        <v>20.332393</v>
      </c>
      <c r="F30" s="8">
        <v>17.783534</v>
      </c>
      <c r="G30" s="8">
        <v>15.224830000000001</v>
      </c>
      <c r="H30" s="8">
        <v>24.805858000000001</v>
      </c>
      <c r="I30" s="8">
        <v>40.054310999999998</v>
      </c>
      <c r="J30" s="8">
        <v>35.087856000000002</v>
      </c>
      <c r="K30" s="8">
        <v>47.294798</v>
      </c>
      <c r="L30" s="8">
        <v>41.747605999999998</v>
      </c>
      <c r="M30" s="8">
        <v>48.824660000000002</v>
      </c>
      <c r="N30" s="8">
        <v>51.019801999999999</v>
      </c>
      <c r="O30" s="8">
        <v>51.764633000000003</v>
      </c>
      <c r="P30" s="38">
        <v>55.894829000000001</v>
      </c>
      <c r="Q30" s="38">
        <v>51.338805000000001</v>
      </c>
      <c r="R30" s="38">
        <v>51.292729000000001</v>
      </c>
      <c r="S30" s="38">
        <v>51.998320999999997</v>
      </c>
      <c r="T30" s="38">
        <v>46.549264999999998</v>
      </c>
      <c r="U30" s="38">
        <v>58.762692000000001</v>
      </c>
      <c r="V30" s="38">
        <v>55.292251999999998</v>
      </c>
      <c r="W30" s="38">
        <v>39.503647999999998</v>
      </c>
      <c r="X30" s="38">
        <v>48.004944000000002</v>
      </c>
      <c r="Y30" s="38">
        <v>36.859732000000001</v>
      </c>
      <c r="Z30" s="38">
        <v>37.049244000000002</v>
      </c>
      <c r="AA30" s="38">
        <v>31.028092000000001</v>
      </c>
      <c r="AB30" s="38">
        <v>12.731676999999999</v>
      </c>
      <c r="AC30" s="38">
        <f t="shared" si="0"/>
        <v>990.24952800000017</v>
      </c>
    </row>
    <row r="31" spans="1:29" ht="12.75" customHeight="1" x14ac:dyDescent="0.15">
      <c r="A31" s="69">
        <v>23</v>
      </c>
      <c r="B31" s="74">
        <v>610520</v>
      </c>
      <c r="C31" s="8">
        <v>2.6949999999999998</v>
      </c>
      <c r="D31" s="8">
        <v>4.7273269999999998</v>
      </c>
      <c r="E31" s="8">
        <v>20.184547999999999</v>
      </c>
      <c r="F31" s="8">
        <v>29.143996000000001</v>
      </c>
      <c r="G31" s="8">
        <v>39.774704</v>
      </c>
      <c r="H31" s="8">
        <v>49.401567999999997</v>
      </c>
      <c r="I31" s="8">
        <v>39.768737000000002</v>
      </c>
      <c r="J31" s="8">
        <v>28.33229</v>
      </c>
      <c r="K31" s="8">
        <v>40.151899</v>
      </c>
      <c r="L31" s="8">
        <v>30.747461999999999</v>
      </c>
      <c r="M31" s="8">
        <v>27.379521</v>
      </c>
      <c r="N31" s="8">
        <v>21.705870000000001</v>
      </c>
      <c r="O31" s="8">
        <v>28.041993000000002</v>
      </c>
      <c r="P31" s="38">
        <v>21.587900000000001</v>
      </c>
      <c r="Q31" s="38">
        <v>20.227983999999999</v>
      </c>
      <c r="R31" s="38">
        <v>20.229980999999999</v>
      </c>
      <c r="S31" s="38">
        <v>14.808203000000001</v>
      </c>
      <c r="T31" s="38">
        <v>17.557843999999999</v>
      </c>
      <c r="U31" s="38">
        <v>21.921223999999999</v>
      </c>
      <c r="V31" s="38">
        <v>26.40494</v>
      </c>
      <c r="W31" s="38">
        <v>23.870486</v>
      </c>
      <c r="X31" s="38">
        <v>34.061278000000001</v>
      </c>
      <c r="Y31" s="38">
        <v>29.677854</v>
      </c>
      <c r="Z31" s="38">
        <v>29.072347000000001</v>
      </c>
      <c r="AA31" s="38">
        <v>28.982413999999999</v>
      </c>
      <c r="AB31" s="38">
        <v>21.119620999999999</v>
      </c>
      <c r="AC31" s="38">
        <f t="shared" si="0"/>
        <v>671.57699100000002</v>
      </c>
    </row>
    <row r="32" spans="1:29" ht="12.75" customHeight="1" x14ac:dyDescent="0.15">
      <c r="A32" s="69">
        <v>24</v>
      </c>
      <c r="B32" s="74">
        <v>621710</v>
      </c>
      <c r="C32" s="8">
        <v>24.172000000000001</v>
      </c>
      <c r="D32" s="8">
        <v>13.466571999999999</v>
      </c>
      <c r="E32" s="8">
        <v>28.773091999999998</v>
      </c>
      <c r="F32" s="8">
        <v>20.939029999999999</v>
      </c>
      <c r="G32" s="8">
        <v>22.822026000000001</v>
      </c>
      <c r="H32" s="8">
        <v>21.609373000000001</v>
      </c>
      <c r="I32" s="8">
        <v>25.629456999999999</v>
      </c>
      <c r="J32" s="8">
        <v>27.937314000000001</v>
      </c>
      <c r="K32" s="8">
        <v>19.921783000000001</v>
      </c>
      <c r="L32" s="8">
        <v>14.670246000000001</v>
      </c>
      <c r="M32" s="8">
        <v>14.010529</v>
      </c>
      <c r="N32" s="8">
        <v>13.115911000000001</v>
      </c>
      <c r="O32" s="8">
        <v>7.9135999999999997</v>
      </c>
      <c r="P32" s="38">
        <v>7.1571689999999997</v>
      </c>
      <c r="Q32" s="38">
        <v>6.0043230000000003</v>
      </c>
      <c r="R32" s="38">
        <v>8.7758570000000002</v>
      </c>
      <c r="S32" s="38">
        <v>15.148709999999999</v>
      </c>
      <c r="T32" s="38">
        <v>9.1904669999999999</v>
      </c>
      <c r="U32" s="38">
        <v>9.4600670000000004</v>
      </c>
      <c r="V32" s="38">
        <v>8.2888099999999998</v>
      </c>
      <c r="W32" s="38">
        <v>9.8430619999999998</v>
      </c>
      <c r="X32" s="38">
        <v>12.482177999999999</v>
      </c>
      <c r="Y32" s="38">
        <v>12.115008</v>
      </c>
      <c r="Z32" s="38">
        <v>20.039221999999999</v>
      </c>
      <c r="AA32" s="38">
        <v>28.729109000000001</v>
      </c>
      <c r="AB32" s="38">
        <v>18.431671999999999</v>
      </c>
      <c r="AC32" s="38">
        <f t="shared" si="0"/>
        <v>420.6465869999999</v>
      </c>
    </row>
    <row r="33" spans="1:29" ht="12.75" customHeight="1" x14ac:dyDescent="0.15">
      <c r="A33" s="69">
        <v>25</v>
      </c>
      <c r="B33" s="74">
        <v>620463</v>
      </c>
      <c r="C33" s="8">
        <v>29.715057000000002</v>
      </c>
      <c r="D33" s="8">
        <v>46.696525999999999</v>
      </c>
      <c r="E33" s="8">
        <v>88.960927999999996</v>
      </c>
      <c r="F33" s="8">
        <v>76.305458000000002</v>
      </c>
      <c r="G33" s="8">
        <v>83.013621000000001</v>
      </c>
      <c r="H33" s="8">
        <v>97.713717000000003</v>
      </c>
      <c r="I33" s="8">
        <v>89.606831999999997</v>
      </c>
      <c r="J33" s="8">
        <v>100.448815</v>
      </c>
      <c r="K33" s="8">
        <v>89.438207000000006</v>
      </c>
      <c r="L33" s="8">
        <v>93.123193999999998</v>
      </c>
      <c r="M33" s="8">
        <v>80.561735999999996</v>
      </c>
      <c r="N33" s="8">
        <v>49.765028000000001</v>
      </c>
      <c r="O33" s="8">
        <v>43.394958000000003</v>
      </c>
      <c r="P33" s="38">
        <v>34.384813999999999</v>
      </c>
      <c r="Q33" s="38">
        <v>24.839036</v>
      </c>
      <c r="R33" s="38">
        <v>25.143045999999998</v>
      </c>
      <c r="S33" s="38">
        <v>25.548936999999999</v>
      </c>
      <c r="T33" s="38">
        <v>21.332318000000001</v>
      </c>
      <c r="U33" s="38">
        <v>21.068248000000001</v>
      </c>
      <c r="V33" s="38">
        <v>21.1267</v>
      </c>
      <c r="W33" s="38">
        <v>23.572282000000001</v>
      </c>
      <c r="X33" s="38">
        <v>25.348844</v>
      </c>
      <c r="Y33" s="38">
        <v>26.388210000000001</v>
      </c>
      <c r="Z33" s="38">
        <v>21.796465000000001</v>
      </c>
      <c r="AA33" s="38">
        <v>22.222888999999999</v>
      </c>
      <c r="AB33" s="38">
        <v>19.793901999999999</v>
      </c>
      <c r="AC33" s="38">
        <f t="shared" si="0"/>
        <v>1281.3097679999998</v>
      </c>
    </row>
    <row r="34" spans="1:29" ht="12.75" customHeight="1" x14ac:dyDescent="0.15">
      <c r="A34" s="43"/>
      <c r="B34" s="50" t="s">
        <v>25</v>
      </c>
      <c r="C34" s="8">
        <f>SUM(C9:C33)</f>
        <v>1572.4760769999998</v>
      </c>
      <c r="D34" s="8">
        <f t="shared" ref="D34:Z34" si="1">SUM(D9:D33)</f>
        <v>2293.1796130000002</v>
      </c>
      <c r="E34" s="8">
        <f t="shared" si="1"/>
        <v>3365.9857110000003</v>
      </c>
      <c r="F34" s="8">
        <f t="shared" si="1"/>
        <v>4205.3824369999993</v>
      </c>
      <c r="G34" s="8">
        <f t="shared" si="1"/>
        <v>5078.4402770000006</v>
      </c>
      <c r="H34" s="8">
        <f t="shared" si="1"/>
        <v>5782.2536210000007</v>
      </c>
      <c r="I34" s="8">
        <f t="shared" si="1"/>
        <v>5554.205562000001</v>
      </c>
      <c r="J34" s="8">
        <f t="shared" si="1"/>
        <v>5456.4133199999997</v>
      </c>
      <c r="K34" s="8">
        <f t="shared" si="1"/>
        <v>5138.9594850000003</v>
      </c>
      <c r="L34" s="8">
        <f t="shared" si="1"/>
        <v>5256.516623999998</v>
      </c>
      <c r="M34" s="8">
        <f t="shared" si="1"/>
        <v>5368.6027889999996</v>
      </c>
      <c r="N34" s="8">
        <f t="shared" si="1"/>
        <v>4717.089390000001</v>
      </c>
      <c r="O34" s="8">
        <f t="shared" si="1"/>
        <v>3833.0351849999997</v>
      </c>
      <c r="P34" s="8">
        <f t="shared" si="1"/>
        <v>3852.8053669999999</v>
      </c>
      <c r="Q34" s="8">
        <f t="shared" si="1"/>
        <v>3285.4818439999995</v>
      </c>
      <c r="R34" s="8">
        <f t="shared" si="1"/>
        <v>3510.6418249999997</v>
      </c>
      <c r="S34" s="8">
        <f t="shared" si="1"/>
        <v>3683.7074780000003</v>
      </c>
      <c r="T34" s="8">
        <f t="shared" si="1"/>
        <v>3742.6953160000007</v>
      </c>
      <c r="U34" s="8">
        <f t="shared" si="1"/>
        <v>4110.2128979999998</v>
      </c>
      <c r="V34" s="8">
        <f t="shared" si="1"/>
        <v>4198.0202150000005</v>
      </c>
      <c r="W34" s="8">
        <f t="shared" si="1"/>
        <v>4151.6507260000008</v>
      </c>
      <c r="X34" s="8">
        <f t="shared" si="1"/>
        <v>4004.5987419999992</v>
      </c>
      <c r="Y34" s="8">
        <f t="shared" si="1"/>
        <v>3910.3538850000004</v>
      </c>
      <c r="Z34" s="8">
        <f t="shared" si="1"/>
        <v>4016.8985109999994</v>
      </c>
      <c r="AA34" s="8">
        <f t="shared" ref="AA34:AB34" si="2">SUM(AA9:AA33)</f>
        <v>3888.7904699999995</v>
      </c>
      <c r="AB34" s="8">
        <f t="shared" si="2"/>
        <v>3151.0016849999993</v>
      </c>
      <c r="AC34" s="38">
        <f t="shared" si="0"/>
        <v>107129.39905299999</v>
      </c>
    </row>
    <row r="35" spans="1:29" ht="12.75" customHeight="1" x14ac:dyDescent="0.15">
      <c r="A35" s="43"/>
      <c r="B35" s="50" t="s">
        <v>26</v>
      </c>
      <c r="C35" s="8">
        <f>C36-C34</f>
        <v>987.0779779999998</v>
      </c>
      <c r="D35" s="8">
        <f t="shared" ref="D35:Z35" si="3">D36-D34</f>
        <v>1324.5376339999998</v>
      </c>
      <c r="E35" s="8">
        <f t="shared" si="3"/>
        <v>2125.7035009999963</v>
      </c>
      <c r="F35" s="8">
        <f t="shared" si="3"/>
        <v>2289.6897630000012</v>
      </c>
      <c r="G35" s="8">
        <f t="shared" si="3"/>
        <v>2569.9980650000034</v>
      </c>
      <c r="H35" s="8">
        <f t="shared" si="3"/>
        <v>2727.8936820000063</v>
      </c>
      <c r="I35" s="8">
        <f t="shared" si="3"/>
        <v>2340.1574879999971</v>
      </c>
      <c r="J35" s="8">
        <f t="shared" si="3"/>
        <v>2235.8864840000024</v>
      </c>
      <c r="K35" s="8">
        <f t="shared" si="3"/>
        <v>2106.8234859999984</v>
      </c>
      <c r="L35" s="8">
        <f t="shared" si="3"/>
        <v>2147.969184999999</v>
      </c>
      <c r="M35" s="8">
        <f t="shared" si="3"/>
        <v>1856.7356150000051</v>
      </c>
      <c r="N35" s="8">
        <f t="shared" si="3"/>
        <v>1539.3757370000003</v>
      </c>
      <c r="O35" s="8">
        <f t="shared" si="3"/>
        <v>1249.8900759999951</v>
      </c>
      <c r="P35" s="8">
        <f t="shared" si="3"/>
        <v>995.26263600000584</v>
      </c>
      <c r="Q35" s="8">
        <f t="shared" si="3"/>
        <v>834.41070600000012</v>
      </c>
      <c r="R35" s="8">
        <f t="shared" si="3"/>
        <v>826.29302599999755</v>
      </c>
      <c r="S35" s="8">
        <f t="shared" si="3"/>
        <v>917.35154299999795</v>
      </c>
      <c r="T35" s="8">
        <f t="shared" si="3"/>
        <v>867.24665100000175</v>
      </c>
      <c r="U35" s="8">
        <f t="shared" si="3"/>
        <v>864.96614600000157</v>
      </c>
      <c r="V35" s="8">
        <f t="shared" si="3"/>
        <v>898.63611999999739</v>
      </c>
      <c r="W35" s="8">
        <f t="shared" si="3"/>
        <v>837.82914199999595</v>
      </c>
      <c r="X35" s="8">
        <f t="shared" si="3"/>
        <v>741.0167019999999</v>
      </c>
      <c r="Y35" s="8">
        <f t="shared" si="3"/>
        <v>597.63710299999912</v>
      </c>
      <c r="Z35" s="8">
        <f t="shared" si="3"/>
        <v>646.42787599999974</v>
      </c>
      <c r="AA35" s="8">
        <f t="shared" ref="AA35:AB35" si="4">AA36-AA34</f>
        <v>524.52122299999837</v>
      </c>
      <c r="AB35" s="8">
        <f t="shared" si="4"/>
        <v>479.26312799999778</v>
      </c>
      <c r="AC35" s="38">
        <f t="shared" si="0"/>
        <v>35532.600695999994</v>
      </c>
    </row>
    <row r="36" spans="1:29" ht="12.75" customHeight="1" x14ac:dyDescent="0.15">
      <c r="A36" s="43"/>
      <c r="B36" s="50" t="s">
        <v>7</v>
      </c>
      <c r="C36" s="8">
        <v>2559.5540549999996</v>
      </c>
      <c r="D36" s="8">
        <v>3617.717247</v>
      </c>
      <c r="E36" s="8">
        <v>5491.6892119999966</v>
      </c>
      <c r="F36" s="8">
        <v>6495.0722000000005</v>
      </c>
      <c r="G36" s="8">
        <v>7648.438342000004</v>
      </c>
      <c r="H36" s="8">
        <v>8510.147303000007</v>
      </c>
      <c r="I36" s="8">
        <v>7894.3630499999981</v>
      </c>
      <c r="J36" s="8">
        <v>7692.299804000002</v>
      </c>
      <c r="K36" s="8">
        <v>7245.7829709999987</v>
      </c>
      <c r="L36" s="8">
        <v>7404.4858089999971</v>
      </c>
      <c r="M36" s="8">
        <v>7225.3384040000046</v>
      </c>
      <c r="N36" s="8">
        <v>6256.4651270000013</v>
      </c>
      <c r="O36" s="8">
        <v>5082.9252609999949</v>
      </c>
      <c r="P36" s="10">
        <v>4848.0680030000058</v>
      </c>
      <c r="Q36" s="10">
        <v>4119.8925499999996</v>
      </c>
      <c r="R36" s="10">
        <v>4336.9348509999973</v>
      </c>
      <c r="S36" s="10">
        <v>4601.0590209999982</v>
      </c>
      <c r="T36" s="10">
        <v>4609.9419670000025</v>
      </c>
      <c r="U36" s="10">
        <v>4975.1790440000013</v>
      </c>
      <c r="V36" s="10">
        <v>5096.6563349999979</v>
      </c>
      <c r="W36" s="10">
        <v>4989.4798679999967</v>
      </c>
      <c r="X36" s="10">
        <v>4745.6154439999991</v>
      </c>
      <c r="Y36" s="10">
        <v>4507.9909879999996</v>
      </c>
      <c r="Z36" s="10">
        <v>4663.3263869999992</v>
      </c>
      <c r="AA36" s="10">
        <v>4413.3116929999978</v>
      </c>
      <c r="AB36" s="10">
        <v>3630.264812999997</v>
      </c>
      <c r="AC36" s="38">
        <f t="shared" si="0"/>
        <v>142661.99974900001</v>
      </c>
    </row>
    <row r="37" spans="1:29" s="2" customFormat="1" x14ac:dyDescent="0.1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2" customFormat="1" x14ac:dyDescent="0.15">
      <c r="A39" s="5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4" t="s">
        <v>1054</v>
      </c>
      <c r="C40" s="13">
        <f>C9/C$36*100</f>
        <v>18.39094505859147</v>
      </c>
      <c r="D40" s="72">
        <f t="shared" ref="D40:Y51" si="5">D9/D$36*100</f>
        <v>17.979672141027333</v>
      </c>
      <c r="E40" s="72">
        <f t="shared" si="5"/>
        <v>17.298182477701371</v>
      </c>
      <c r="F40" s="72">
        <f t="shared" si="5"/>
        <v>18.016358016774625</v>
      </c>
      <c r="G40" s="72">
        <f t="shared" si="5"/>
        <v>18.007734486617363</v>
      </c>
      <c r="H40" s="72">
        <f t="shared" si="5"/>
        <v>18.548497526518066</v>
      </c>
      <c r="I40" s="72">
        <f t="shared" si="5"/>
        <v>17.354072967292787</v>
      </c>
      <c r="J40" s="72">
        <f t="shared" si="5"/>
        <v>18.898783797324803</v>
      </c>
      <c r="K40" s="72">
        <f t="shared" si="5"/>
        <v>20.144024322033481</v>
      </c>
      <c r="L40" s="72">
        <f t="shared" si="5"/>
        <v>19.186559143285955</v>
      </c>
      <c r="M40" s="72">
        <f t="shared" si="5"/>
        <v>21.818959069477504</v>
      </c>
      <c r="N40" s="72">
        <f t="shared" si="5"/>
        <v>24.264388279711092</v>
      </c>
      <c r="O40" s="72">
        <f t="shared" si="5"/>
        <v>24.833918938081379</v>
      </c>
      <c r="P40" s="72">
        <f t="shared" si="5"/>
        <v>27.930255540188192</v>
      </c>
      <c r="Q40" s="72">
        <f t="shared" si="5"/>
        <v>28.742105349325193</v>
      </c>
      <c r="R40" s="72">
        <f t="shared" si="5"/>
        <v>27.994383446181047</v>
      </c>
      <c r="S40" s="72">
        <f t="shared" si="5"/>
        <v>28.564585196613162</v>
      </c>
      <c r="T40" s="72">
        <f t="shared" si="5"/>
        <v>28.574478083012263</v>
      </c>
      <c r="U40" s="72">
        <f t="shared" si="5"/>
        <v>26.224362187999269</v>
      </c>
      <c r="V40" s="72">
        <f t="shared" si="5"/>
        <v>25.712113822561676</v>
      </c>
      <c r="W40" s="72">
        <f t="shared" si="5"/>
        <v>25.59399494103743</v>
      </c>
      <c r="X40" s="72">
        <f t="shared" si="5"/>
        <v>24.512517221991747</v>
      </c>
      <c r="Y40" s="72">
        <f t="shared" si="5"/>
        <v>24.107525367572897</v>
      </c>
      <c r="Z40" s="78">
        <f t="shared" ref="Z40:AC40" si="6">Z9/Z$36*100</f>
        <v>22.936950220379249</v>
      </c>
      <c r="AA40" s="78">
        <f t="shared" si="6"/>
        <v>23.454494379851191</v>
      </c>
      <c r="AB40" s="78">
        <f t="shared" si="6"/>
        <v>16.674543791745158</v>
      </c>
      <c r="AC40" s="78">
        <f t="shared" si="6"/>
        <v>22.076065108726166</v>
      </c>
    </row>
    <row r="41" spans="1:29" ht="12.75" customHeight="1" x14ac:dyDescent="0.15">
      <c r="A41" s="43">
        <v>2</v>
      </c>
      <c r="B41" s="74" t="s">
        <v>1053</v>
      </c>
      <c r="C41" s="72">
        <f t="shared" ref="C41:R67" si="7">C10/C$36*100</f>
        <v>9.1097367740491038</v>
      </c>
      <c r="D41" s="72">
        <f t="shared" si="7"/>
        <v>9.8497845097068737</v>
      </c>
      <c r="E41" s="72">
        <f t="shared" si="7"/>
        <v>9.5311218059511766</v>
      </c>
      <c r="F41" s="72">
        <f t="shared" si="7"/>
        <v>10.924019612899761</v>
      </c>
      <c r="G41" s="72">
        <f t="shared" si="7"/>
        <v>10.956952354549026</v>
      </c>
      <c r="H41" s="72">
        <f t="shared" si="7"/>
        <v>10.999216284658466</v>
      </c>
      <c r="I41" s="72">
        <f t="shared" si="7"/>
        <v>11.993595493432498</v>
      </c>
      <c r="J41" s="72">
        <f t="shared" si="7"/>
        <v>11.486788496471863</v>
      </c>
      <c r="K41" s="72">
        <f t="shared" si="7"/>
        <v>10.79362252678766</v>
      </c>
      <c r="L41" s="72">
        <f t="shared" si="7"/>
        <v>9.8777555912255544</v>
      </c>
      <c r="M41" s="72">
        <f t="shared" si="7"/>
        <v>9.2904504186043599</v>
      </c>
      <c r="N41" s="72">
        <f t="shared" si="7"/>
        <v>10.943283501178858</v>
      </c>
      <c r="O41" s="72">
        <f t="shared" si="7"/>
        <v>11.599492393165853</v>
      </c>
      <c r="P41" s="72">
        <f t="shared" si="7"/>
        <v>13.305722560014166</v>
      </c>
      <c r="Q41" s="72">
        <f t="shared" si="7"/>
        <v>14.97142953400569</v>
      </c>
      <c r="R41" s="72">
        <f t="shared" si="7"/>
        <v>15.129803548898188</v>
      </c>
      <c r="S41" s="72">
        <f t="shared" si="5"/>
        <v>12.375031756846489</v>
      </c>
      <c r="T41" s="72">
        <f t="shared" si="5"/>
        <v>11.676199957681586</v>
      </c>
      <c r="U41" s="72">
        <f t="shared" si="5"/>
        <v>11.10113362987545</v>
      </c>
      <c r="V41" s="72">
        <f t="shared" si="5"/>
        <v>10.610693451827574</v>
      </c>
      <c r="W41" s="72">
        <f t="shared" si="5"/>
        <v>10.456113358547785</v>
      </c>
      <c r="X41" s="72">
        <f t="shared" si="5"/>
        <v>10.9683347953973</v>
      </c>
      <c r="Y41" s="78">
        <f t="shared" ref="Y41:AC56" si="8">Y10/Y$36*100</f>
        <v>11.947120290028407</v>
      </c>
      <c r="Z41" s="78">
        <f t="shared" si="8"/>
        <v>12.539744733076521</v>
      </c>
      <c r="AA41" s="78">
        <f t="shared" si="8"/>
        <v>13.351296622320854</v>
      </c>
      <c r="AB41" s="78">
        <f t="shared" si="8"/>
        <v>13.8929524423099</v>
      </c>
      <c r="AC41" s="78">
        <f t="shared" si="8"/>
        <v>11.400295744216917</v>
      </c>
    </row>
    <row r="42" spans="1:29" ht="12.75" customHeight="1" x14ac:dyDescent="0.15">
      <c r="A42" s="43">
        <v>3</v>
      </c>
      <c r="B42" s="74">
        <v>961900</v>
      </c>
      <c r="C42" s="72">
        <f t="shared" si="7"/>
        <v>0</v>
      </c>
      <c r="D42" s="72">
        <f t="shared" si="5"/>
        <v>0</v>
      </c>
      <c r="E42" s="72">
        <f t="shared" si="5"/>
        <v>0</v>
      </c>
      <c r="F42" s="72">
        <f t="shared" si="5"/>
        <v>0</v>
      </c>
      <c r="G42" s="72">
        <f t="shared" si="5"/>
        <v>0</v>
      </c>
      <c r="H42" s="72">
        <f t="shared" si="5"/>
        <v>0</v>
      </c>
      <c r="I42" s="72">
        <f t="shared" si="5"/>
        <v>0</v>
      </c>
      <c r="J42" s="72">
        <f t="shared" si="5"/>
        <v>0</v>
      </c>
      <c r="K42" s="72">
        <f t="shared" si="5"/>
        <v>0</v>
      </c>
      <c r="L42" s="72">
        <f t="shared" si="5"/>
        <v>0</v>
      </c>
      <c r="M42" s="72">
        <f t="shared" si="5"/>
        <v>0</v>
      </c>
      <c r="N42" s="72">
        <f t="shared" si="5"/>
        <v>0</v>
      </c>
      <c r="O42" s="72">
        <f t="shared" si="5"/>
        <v>0</v>
      </c>
      <c r="P42" s="72">
        <f t="shared" si="5"/>
        <v>0</v>
      </c>
      <c r="Q42" s="72">
        <f t="shared" si="5"/>
        <v>0</v>
      </c>
      <c r="R42" s="72">
        <f t="shared" si="5"/>
        <v>0</v>
      </c>
      <c r="S42" s="72">
        <f t="shared" si="5"/>
        <v>0</v>
      </c>
      <c r="T42" s="72">
        <f t="shared" si="5"/>
        <v>4.2282086064273416</v>
      </c>
      <c r="U42" s="72">
        <f t="shared" si="5"/>
        <v>9.6583302982733787</v>
      </c>
      <c r="V42" s="72">
        <f t="shared" si="5"/>
        <v>8.6582550204456776</v>
      </c>
      <c r="W42" s="72">
        <f t="shared" si="5"/>
        <v>10.132577630835334</v>
      </c>
      <c r="X42" s="72">
        <f t="shared" si="5"/>
        <v>10.700987005638211</v>
      </c>
      <c r="Y42" s="78">
        <f t="shared" si="8"/>
        <v>11.585502796927951</v>
      </c>
      <c r="Z42" s="78">
        <f t="shared" si="8"/>
        <v>11.010019595267931</v>
      </c>
      <c r="AA42" s="78">
        <f t="shared" si="8"/>
        <v>10.529248132123719</v>
      </c>
      <c r="AB42" s="78">
        <f t="shared" si="8"/>
        <v>11.325764377509071</v>
      </c>
      <c r="AC42" s="78">
        <f t="shared" si="8"/>
        <v>2.8330316833571021</v>
      </c>
    </row>
    <row r="43" spans="1:29" ht="12.75" customHeight="1" x14ac:dyDescent="0.15">
      <c r="A43" s="43">
        <v>4</v>
      </c>
      <c r="B43" s="74" t="s">
        <v>1051</v>
      </c>
      <c r="C43" s="72">
        <f t="shared" si="7"/>
        <v>2.2268397062628167</v>
      </c>
      <c r="D43" s="72">
        <f t="shared" si="5"/>
        <v>3.5991478634206264</v>
      </c>
      <c r="E43" s="72">
        <f t="shared" si="5"/>
        <v>2.6001788791685194</v>
      </c>
      <c r="F43" s="72">
        <f t="shared" si="5"/>
        <v>1.894938766038659</v>
      </c>
      <c r="G43" s="72">
        <f t="shared" si="5"/>
        <v>1.9196150172743318</v>
      </c>
      <c r="H43" s="72">
        <f t="shared" si="5"/>
        <v>1.9108348446879975</v>
      </c>
      <c r="I43" s="72">
        <f t="shared" si="5"/>
        <v>1.8024908418672239</v>
      </c>
      <c r="J43" s="72">
        <f t="shared" si="5"/>
        <v>1.6020099338291467</v>
      </c>
      <c r="K43" s="72">
        <f t="shared" si="5"/>
        <v>1.7717827253978899</v>
      </c>
      <c r="L43" s="72">
        <f t="shared" si="5"/>
        <v>1.6461774948888965</v>
      </c>
      <c r="M43" s="72">
        <f t="shared" si="5"/>
        <v>1.7659261319769173</v>
      </c>
      <c r="N43" s="72">
        <f t="shared" si="5"/>
        <v>2.3521468435094497</v>
      </c>
      <c r="O43" s="72">
        <f t="shared" si="5"/>
        <v>2.2547716150650698</v>
      </c>
      <c r="P43" s="72">
        <f t="shared" si="5"/>
        <v>2.3255942765289603</v>
      </c>
      <c r="Q43" s="72">
        <f t="shared" si="5"/>
        <v>3.4005400213653636</v>
      </c>
      <c r="R43" s="72">
        <f t="shared" si="5"/>
        <v>4.7344006321113197</v>
      </c>
      <c r="S43" s="72">
        <f t="shared" si="5"/>
        <v>5.9740128467263167</v>
      </c>
      <c r="T43" s="72">
        <f t="shared" si="5"/>
        <v>5.7854831125686461</v>
      </c>
      <c r="U43" s="72">
        <f t="shared" si="5"/>
        <v>5.8574275502998345</v>
      </c>
      <c r="V43" s="72">
        <f t="shared" si="5"/>
        <v>6.6571544498693402</v>
      </c>
      <c r="W43" s="72">
        <f t="shared" si="5"/>
        <v>7.4764675050092864</v>
      </c>
      <c r="X43" s="72">
        <f t="shared" si="5"/>
        <v>7.9073672830874253</v>
      </c>
      <c r="Y43" s="78">
        <f t="shared" si="8"/>
        <v>7.5289109029603063</v>
      </c>
      <c r="Z43" s="78">
        <f t="shared" si="8"/>
        <v>7.3770278863391088</v>
      </c>
      <c r="AA43" s="78">
        <f t="shared" si="8"/>
        <v>6.9518181207692038</v>
      </c>
      <c r="AB43" s="78">
        <f t="shared" si="8"/>
        <v>6.9148443414119676</v>
      </c>
      <c r="AC43" s="78">
        <f t="shared" si="8"/>
        <v>3.7064319120039984</v>
      </c>
    </row>
    <row r="44" spans="1:29" ht="12.75" customHeight="1" x14ac:dyDescent="0.15">
      <c r="A44" s="43">
        <v>5</v>
      </c>
      <c r="B44" s="74" t="s">
        <v>1052</v>
      </c>
      <c r="C44" s="72">
        <f t="shared" si="7"/>
        <v>12.025169986105258</v>
      </c>
      <c r="D44" s="72">
        <f t="shared" si="5"/>
        <v>13.283852694638188</v>
      </c>
      <c r="E44" s="72">
        <f t="shared" si="5"/>
        <v>13.283699856975817</v>
      </c>
      <c r="F44" s="72">
        <f t="shared" si="5"/>
        <v>15.199672622576848</v>
      </c>
      <c r="G44" s="72">
        <f t="shared" si="5"/>
        <v>15.496027149642666</v>
      </c>
      <c r="H44" s="72">
        <f t="shared" si="5"/>
        <v>17.403332859795491</v>
      </c>
      <c r="I44" s="72">
        <f t="shared" si="5"/>
        <v>17.41424362285948</v>
      </c>
      <c r="J44" s="72">
        <f t="shared" si="5"/>
        <v>17.307560247556879</v>
      </c>
      <c r="K44" s="72">
        <f t="shared" si="5"/>
        <v>15.276018801971377</v>
      </c>
      <c r="L44" s="72">
        <f t="shared" si="5"/>
        <v>18.370002064784842</v>
      </c>
      <c r="M44" s="72">
        <f t="shared" si="5"/>
        <v>18.708194349093343</v>
      </c>
      <c r="N44" s="72">
        <f t="shared" si="5"/>
        <v>14.127933778220193</v>
      </c>
      <c r="O44" s="72">
        <f t="shared" si="5"/>
        <v>11.852950792384288</v>
      </c>
      <c r="P44" s="72">
        <f t="shared" si="5"/>
        <v>10.356873020124578</v>
      </c>
      <c r="Q44" s="72">
        <f t="shared" si="5"/>
        <v>10.507628433173579</v>
      </c>
      <c r="R44" s="72">
        <f t="shared" si="5"/>
        <v>9.3600235637941402</v>
      </c>
      <c r="S44" s="72">
        <f t="shared" si="5"/>
        <v>7.7843191831552927</v>
      </c>
      <c r="T44" s="72">
        <f t="shared" si="5"/>
        <v>5.6712255787926242</v>
      </c>
      <c r="U44" s="72">
        <f t="shared" si="5"/>
        <v>5.2091563079031156</v>
      </c>
      <c r="V44" s="72">
        <f t="shared" si="5"/>
        <v>4.602565595586702</v>
      </c>
      <c r="W44" s="72">
        <f t="shared" si="5"/>
        <v>4.057532876290586</v>
      </c>
      <c r="X44" s="72">
        <f t="shared" si="5"/>
        <v>4.2243266940952759</v>
      </c>
      <c r="Y44" s="78">
        <f t="shared" si="8"/>
        <v>4.5183964773267649</v>
      </c>
      <c r="Z44" s="78">
        <f t="shared" si="8"/>
        <v>4.2669733251935051</v>
      </c>
      <c r="AA44" s="78">
        <f t="shared" si="8"/>
        <v>3.5985135210797825</v>
      </c>
      <c r="AB44" s="78">
        <f t="shared" si="8"/>
        <v>3.2650031362877354</v>
      </c>
      <c r="AC44" s="78">
        <f t="shared" si="8"/>
        <v>11.719906108435998</v>
      </c>
    </row>
    <row r="45" spans="1:29" ht="12.75" customHeight="1" x14ac:dyDescent="0.15">
      <c r="A45" s="43">
        <v>6</v>
      </c>
      <c r="B45" s="74" t="s">
        <v>1048</v>
      </c>
      <c r="C45" s="72">
        <f t="shared" si="7"/>
        <v>6.1310750868279671</v>
      </c>
      <c r="D45" s="72">
        <f t="shared" si="5"/>
        <v>5.0733302651609913</v>
      </c>
      <c r="E45" s="72">
        <f t="shared" si="5"/>
        <v>3.9565510831387547</v>
      </c>
      <c r="F45" s="72">
        <f t="shared" si="5"/>
        <v>3.3337957043803144</v>
      </c>
      <c r="G45" s="72">
        <f t="shared" si="5"/>
        <v>2.8382113876495687</v>
      </c>
      <c r="H45" s="72">
        <f t="shared" si="5"/>
        <v>2.712884428200359</v>
      </c>
      <c r="I45" s="72">
        <f t="shared" si="5"/>
        <v>3.9412940857844134</v>
      </c>
      <c r="J45" s="72">
        <f t="shared" si="5"/>
        <v>3.5722401622608402</v>
      </c>
      <c r="K45" s="72">
        <f t="shared" si="5"/>
        <v>3.3131608683397875</v>
      </c>
      <c r="L45" s="72">
        <f t="shared" si="5"/>
        <v>2.8302114475698104</v>
      </c>
      <c r="M45" s="72">
        <f t="shared" si="5"/>
        <v>2.9729972354108698</v>
      </c>
      <c r="N45" s="72">
        <f t="shared" si="5"/>
        <v>4.224417360841783</v>
      </c>
      <c r="O45" s="72">
        <f t="shared" si="5"/>
        <v>3.7901997591461378</v>
      </c>
      <c r="P45" s="72">
        <f t="shared" si="5"/>
        <v>3.4719534646758503</v>
      </c>
      <c r="Q45" s="72">
        <f t="shared" si="5"/>
        <v>2.077347138580107</v>
      </c>
      <c r="R45" s="72">
        <f t="shared" si="5"/>
        <v>2.1197872958318058</v>
      </c>
      <c r="S45" s="72">
        <f t="shared" si="5"/>
        <v>2.3812142704526296</v>
      </c>
      <c r="T45" s="72">
        <f t="shared" si="5"/>
        <v>1.9692124250118559</v>
      </c>
      <c r="U45" s="72">
        <f t="shared" si="5"/>
        <v>2.4537166988436923</v>
      </c>
      <c r="V45" s="72">
        <f t="shared" si="5"/>
        <v>2.5167812496818085</v>
      </c>
      <c r="W45" s="72">
        <f t="shared" si="5"/>
        <v>2.8892854528699758</v>
      </c>
      <c r="X45" s="72">
        <f t="shared" si="5"/>
        <v>3.1411609254700505</v>
      </c>
      <c r="Y45" s="78">
        <f t="shared" si="8"/>
        <v>2.9836052103483044</v>
      </c>
      <c r="Z45" s="78">
        <f t="shared" si="8"/>
        <v>3.3698601804514872</v>
      </c>
      <c r="AA45" s="78">
        <f t="shared" si="8"/>
        <v>3.5198199403497257</v>
      </c>
      <c r="AB45" s="78">
        <f t="shared" si="8"/>
        <v>3.4834482748242448</v>
      </c>
      <c r="AC45" s="78">
        <f t="shared" si="8"/>
        <v>3.2193233447452738</v>
      </c>
    </row>
    <row r="46" spans="1:29" ht="12.75" customHeight="1" x14ac:dyDescent="0.15">
      <c r="A46" s="43">
        <v>7</v>
      </c>
      <c r="B46" s="74" t="s">
        <v>1050</v>
      </c>
      <c r="C46" s="72">
        <f t="shared" si="7"/>
        <v>1.3559581963976144</v>
      </c>
      <c r="D46" s="72">
        <f t="shared" si="5"/>
        <v>1.711530221200839</v>
      </c>
      <c r="E46" s="72">
        <f t="shared" si="5"/>
        <v>1.7089428657930408</v>
      </c>
      <c r="F46" s="72">
        <f t="shared" si="5"/>
        <v>1.874217118017564</v>
      </c>
      <c r="G46" s="72">
        <f t="shared" si="5"/>
        <v>2.4256597190726219</v>
      </c>
      <c r="H46" s="72">
        <f t="shared" si="5"/>
        <v>2.7204534981243653</v>
      </c>
      <c r="I46" s="72">
        <f t="shared" si="5"/>
        <v>2.9568078326471197</v>
      </c>
      <c r="J46" s="72">
        <f t="shared" si="5"/>
        <v>3.0369549023365123</v>
      </c>
      <c r="K46" s="72">
        <f t="shared" si="5"/>
        <v>3.183031508438483</v>
      </c>
      <c r="L46" s="72">
        <f t="shared" si="5"/>
        <v>3.3348107129851901</v>
      </c>
      <c r="M46" s="72">
        <f t="shared" si="5"/>
        <v>3.5961954647847634</v>
      </c>
      <c r="N46" s="72">
        <f t="shared" si="5"/>
        <v>3.6360941103668032</v>
      </c>
      <c r="O46" s="72">
        <f t="shared" si="5"/>
        <v>4.1860847459743953</v>
      </c>
      <c r="P46" s="72">
        <f t="shared" si="5"/>
        <v>3.7445349547007947</v>
      </c>
      <c r="Q46" s="72">
        <f t="shared" si="5"/>
        <v>3.3255651533921688</v>
      </c>
      <c r="R46" s="72">
        <f t="shared" si="5"/>
        <v>3.5701611926289019</v>
      </c>
      <c r="S46" s="72">
        <f t="shared" si="5"/>
        <v>3.1294571824185269</v>
      </c>
      <c r="T46" s="72">
        <f t="shared" si="5"/>
        <v>3.1087583970880805</v>
      </c>
      <c r="U46" s="72">
        <f t="shared" si="5"/>
        <v>3.059033748414381</v>
      </c>
      <c r="V46" s="72">
        <f t="shared" si="5"/>
        <v>3.2093911232882864</v>
      </c>
      <c r="W46" s="72">
        <f t="shared" si="5"/>
        <v>3.3362558904707083</v>
      </c>
      <c r="X46" s="72">
        <f t="shared" si="5"/>
        <v>3.7105770806320741</v>
      </c>
      <c r="Y46" s="78">
        <f t="shared" si="8"/>
        <v>3.5085471648241016</v>
      </c>
      <c r="Z46" s="78">
        <f t="shared" si="8"/>
        <v>3.3092618700291725</v>
      </c>
      <c r="AA46" s="78">
        <f t="shared" si="8"/>
        <v>3.302253843324908</v>
      </c>
      <c r="AB46" s="78">
        <f t="shared" si="8"/>
        <v>3.5831318567778574</v>
      </c>
      <c r="AC46" s="78">
        <f t="shared" si="8"/>
        <v>3.071066610385651</v>
      </c>
    </row>
    <row r="47" spans="1:29" ht="12.75" customHeight="1" x14ac:dyDescent="0.15">
      <c r="A47" s="43">
        <v>8</v>
      </c>
      <c r="B47" s="74" t="s">
        <v>1046</v>
      </c>
      <c r="C47" s="72">
        <f t="shared" si="7"/>
        <v>3.9780275709004322</v>
      </c>
      <c r="D47" s="72">
        <f t="shared" si="5"/>
        <v>3.7990077337848946</v>
      </c>
      <c r="E47" s="72">
        <f t="shared" si="5"/>
        <v>2.2453095075111484</v>
      </c>
      <c r="F47" s="72">
        <f t="shared" si="5"/>
        <v>2.7811573056878411</v>
      </c>
      <c r="G47" s="72">
        <f t="shared" si="5"/>
        <v>2.7671070555385788</v>
      </c>
      <c r="H47" s="72">
        <f t="shared" si="5"/>
        <v>3.1374457514487015</v>
      </c>
      <c r="I47" s="72">
        <f t="shared" si="5"/>
        <v>2.5029988581536045</v>
      </c>
      <c r="J47" s="72">
        <f t="shared" si="5"/>
        <v>2.6746843498353066</v>
      </c>
      <c r="K47" s="72">
        <f t="shared" si="5"/>
        <v>2.452687690361131</v>
      </c>
      <c r="L47" s="72">
        <f t="shared" si="5"/>
        <v>2.4964319841807407</v>
      </c>
      <c r="M47" s="72">
        <f t="shared" si="5"/>
        <v>2.1001663661316297</v>
      </c>
      <c r="N47" s="72">
        <f t="shared" si="5"/>
        <v>1.8819621241373214</v>
      </c>
      <c r="O47" s="72">
        <f t="shared" si="5"/>
        <v>1.555053653975025</v>
      </c>
      <c r="P47" s="72">
        <f t="shared" si="5"/>
        <v>1.9108443805382798</v>
      </c>
      <c r="Q47" s="72">
        <f t="shared" si="5"/>
        <v>1.433680108963036</v>
      </c>
      <c r="R47" s="72">
        <f t="shared" si="5"/>
        <v>1.9472841742256564</v>
      </c>
      <c r="S47" s="72">
        <f t="shared" si="5"/>
        <v>2.3209314314944547</v>
      </c>
      <c r="T47" s="72">
        <f t="shared" si="5"/>
        <v>2.078093014744451</v>
      </c>
      <c r="U47" s="72">
        <f t="shared" si="5"/>
        <v>2.112915014119439</v>
      </c>
      <c r="V47" s="72">
        <f t="shared" si="5"/>
        <v>2.3032243354112683</v>
      </c>
      <c r="W47" s="72">
        <f t="shared" si="5"/>
        <v>2.7185275136578646</v>
      </c>
      <c r="X47" s="72">
        <f t="shared" si="5"/>
        <v>2.4508509670131633</v>
      </c>
      <c r="Y47" s="78">
        <f t="shared" si="8"/>
        <v>2.4538117155614865</v>
      </c>
      <c r="Z47" s="78">
        <f t="shared" si="8"/>
        <v>2.3370991424452492</v>
      </c>
      <c r="AA47" s="78">
        <f t="shared" si="8"/>
        <v>2.2766734141929557</v>
      </c>
      <c r="AB47" s="78">
        <f t="shared" si="8"/>
        <v>5.8851858474601091</v>
      </c>
      <c r="AC47" s="78">
        <f t="shared" si="8"/>
        <v>2.5116763274763478</v>
      </c>
    </row>
    <row r="48" spans="1:29" ht="12.75" customHeight="1" x14ac:dyDescent="0.15">
      <c r="A48" s="43">
        <v>9</v>
      </c>
      <c r="B48" s="74">
        <v>621132</v>
      </c>
      <c r="C48" s="72">
        <f t="shared" si="7"/>
        <v>0.87827799362494818</v>
      </c>
      <c r="D48" s="72">
        <f t="shared" si="5"/>
        <v>0.65037089395284076</v>
      </c>
      <c r="E48" s="72">
        <f t="shared" si="5"/>
        <v>0.44430544151485052</v>
      </c>
      <c r="F48" s="72">
        <f t="shared" si="5"/>
        <v>0.45292127776501079</v>
      </c>
      <c r="G48" s="72">
        <f t="shared" si="5"/>
        <v>0.42643900024526055</v>
      </c>
      <c r="H48" s="72">
        <f t="shared" si="5"/>
        <v>0.19473343304125867</v>
      </c>
      <c r="I48" s="72">
        <f t="shared" si="5"/>
        <v>0.44453222860076097</v>
      </c>
      <c r="J48" s="72">
        <f t="shared" si="5"/>
        <v>0.31924431737866249</v>
      </c>
      <c r="K48" s="72">
        <f t="shared" si="5"/>
        <v>0.20013988906430916</v>
      </c>
      <c r="L48" s="72">
        <f t="shared" si="5"/>
        <v>0.24238944422291903</v>
      </c>
      <c r="M48" s="72">
        <f t="shared" si="5"/>
        <v>0.21885758307521883</v>
      </c>
      <c r="N48" s="72">
        <f t="shared" si="5"/>
        <v>0.31520925314349624</v>
      </c>
      <c r="O48" s="72">
        <f t="shared" si="5"/>
        <v>0.35364431064767565</v>
      </c>
      <c r="P48" s="72">
        <f t="shared" si="5"/>
        <v>0.41621986299518449</v>
      </c>
      <c r="Q48" s="72">
        <f t="shared" si="5"/>
        <v>0.51686828580031785</v>
      </c>
      <c r="R48" s="72">
        <f t="shared" si="5"/>
        <v>0.86748344839270952</v>
      </c>
      <c r="S48" s="72">
        <f t="shared" si="5"/>
        <v>1.5026366252735801</v>
      </c>
      <c r="T48" s="72">
        <f t="shared" si="5"/>
        <v>1.5175693642305663</v>
      </c>
      <c r="U48" s="72">
        <f t="shared" si="5"/>
        <v>1.381760302333352</v>
      </c>
      <c r="V48" s="72">
        <f t="shared" si="5"/>
        <v>1.5479101358714631</v>
      </c>
      <c r="W48" s="72">
        <f t="shared" si="5"/>
        <v>1.1605772251208939</v>
      </c>
      <c r="X48" s="72">
        <f t="shared" si="5"/>
        <v>0.8938211387024475</v>
      </c>
      <c r="Y48" s="78">
        <f t="shared" si="8"/>
        <v>1.2232596992050599</v>
      </c>
      <c r="Z48" s="78">
        <f t="shared" si="8"/>
        <v>1.7491146497355388</v>
      </c>
      <c r="AA48" s="78">
        <f t="shared" si="8"/>
        <v>2.0634883129701498</v>
      </c>
      <c r="AB48" s="78">
        <f t="shared" si="8"/>
        <v>1.2028194704593864</v>
      </c>
      <c r="AC48" s="78">
        <f t="shared" si="8"/>
        <v>0.7235428101499296</v>
      </c>
    </row>
    <row r="49" spans="1:29" ht="12.75" customHeight="1" x14ac:dyDescent="0.15">
      <c r="A49" s="43">
        <v>10</v>
      </c>
      <c r="B49" s="74" t="s">
        <v>1042</v>
      </c>
      <c r="C49" s="72">
        <f t="shared" si="7"/>
        <v>0.48426517798234192</v>
      </c>
      <c r="D49" s="72">
        <f t="shared" si="5"/>
        <v>0.34032328010735774</v>
      </c>
      <c r="E49" s="72">
        <f t="shared" si="5"/>
        <v>0.82820422358598733</v>
      </c>
      <c r="F49" s="72">
        <f t="shared" si="5"/>
        <v>0.76290731610342988</v>
      </c>
      <c r="G49" s="72">
        <f t="shared" si="5"/>
        <v>0.4229579366856846</v>
      </c>
      <c r="H49" s="72">
        <f t="shared" si="5"/>
        <v>0.46791436836777828</v>
      </c>
      <c r="I49" s="72">
        <f t="shared" si="5"/>
        <v>0.61982848635267684</v>
      </c>
      <c r="J49" s="72">
        <f t="shared" si="5"/>
        <v>0.57372333534180586</v>
      </c>
      <c r="K49" s="72">
        <f t="shared" si="5"/>
        <v>0.46684968533264681</v>
      </c>
      <c r="L49" s="72">
        <f t="shared" si="5"/>
        <v>0.46752374024301424</v>
      </c>
      <c r="M49" s="72">
        <f t="shared" si="5"/>
        <v>0.94936544372821818</v>
      </c>
      <c r="N49" s="72">
        <f t="shared" si="5"/>
        <v>1.0837180680092997</v>
      </c>
      <c r="O49" s="72">
        <f t="shared" si="5"/>
        <v>1.1838758571114876</v>
      </c>
      <c r="P49" s="72">
        <f t="shared" si="5"/>
        <v>1.2972641258555366</v>
      </c>
      <c r="Q49" s="72">
        <f t="shared" si="5"/>
        <v>1.1163649644212204</v>
      </c>
      <c r="R49" s="72">
        <f t="shared" si="5"/>
        <v>1.3446444090935237</v>
      </c>
      <c r="S49" s="72">
        <f t="shared" si="5"/>
        <v>1.6521437054610657</v>
      </c>
      <c r="T49" s="72">
        <f t="shared" si="5"/>
        <v>1.5535808804683799</v>
      </c>
      <c r="U49" s="72">
        <f t="shared" si="5"/>
        <v>1.4173902763367561</v>
      </c>
      <c r="V49" s="72">
        <f t="shared" si="5"/>
        <v>1.4857247383936087</v>
      </c>
      <c r="W49" s="72">
        <f t="shared" si="5"/>
        <v>1.3608460961125586</v>
      </c>
      <c r="X49" s="72">
        <f t="shared" si="5"/>
        <v>1.3153446531138695</v>
      </c>
      <c r="Y49" s="78">
        <f t="shared" si="8"/>
        <v>1.6125787339306901</v>
      </c>
      <c r="Z49" s="78">
        <f t="shared" si="8"/>
        <v>1.7043856767471852</v>
      </c>
      <c r="AA49" s="78">
        <f t="shared" si="8"/>
        <v>1.9751052738526811</v>
      </c>
      <c r="AB49" s="78">
        <f t="shared" si="8"/>
        <v>1.8662561408023668</v>
      </c>
      <c r="AC49" s="78">
        <f t="shared" si="8"/>
        <v>1.0153249972301421</v>
      </c>
    </row>
    <row r="50" spans="1:29" ht="12.75" customHeight="1" x14ac:dyDescent="0.15">
      <c r="A50" s="43">
        <v>11</v>
      </c>
      <c r="B50" s="74" t="s">
        <v>1045</v>
      </c>
      <c r="C50" s="72">
        <f t="shared" si="7"/>
        <v>0.33418192451497186</v>
      </c>
      <c r="D50" s="72">
        <f t="shared" si="5"/>
        <v>0.36457459495866457</v>
      </c>
      <c r="E50" s="72">
        <f t="shared" si="5"/>
        <v>0.4357026058159974</v>
      </c>
      <c r="F50" s="72">
        <f t="shared" si="5"/>
        <v>0.38297064657726204</v>
      </c>
      <c r="G50" s="72">
        <f t="shared" si="5"/>
        <v>0.40159705323541961</v>
      </c>
      <c r="H50" s="72">
        <f t="shared" si="5"/>
        <v>0.51686741056167085</v>
      </c>
      <c r="I50" s="72">
        <f t="shared" si="5"/>
        <v>0.56582719488686306</v>
      </c>
      <c r="J50" s="72">
        <f t="shared" si="5"/>
        <v>0.70451719746829555</v>
      </c>
      <c r="K50" s="72">
        <f t="shared" si="5"/>
        <v>1.0877278454991142</v>
      </c>
      <c r="L50" s="72">
        <f t="shared" si="5"/>
        <v>1.3093824541085031</v>
      </c>
      <c r="M50" s="72">
        <f t="shared" si="5"/>
        <v>1.4151648861649626</v>
      </c>
      <c r="N50" s="72">
        <f t="shared" si="5"/>
        <v>1.4748870188979473</v>
      </c>
      <c r="O50" s="72">
        <f t="shared" si="5"/>
        <v>1.6719642063609732</v>
      </c>
      <c r="P50" s="72">
        <f t="shared" si="5"/>
        <v>1.4614879567727863</v>
      </c>
      <c r="Q50" s="72">
        <f t="shared" si="5"/>
        <v>1.3880968813130821</v>
      </c>
      <c r="R50" s="72">
        <f t="shared" si="5"/>
        <v>1.5601356101625248</v>
      </c>
      <c r="S50" s="72">
        <f t="shared" si="5"/>
        <v>1.6200778268608094</v>
      </c>
      <c r="T50" s="72">
        <f t="shared" si="5"/>
        <v>1.6840602019665287</v>
      </c>
      <c r="U50" s="72">
        <f t="shared" si="5"/>
        <v>1.7176560932628013</v>
      </c>
      <c r="V50" s="72">
        <f t="shared" si="5"/>
        <v>1.6977793540007253</v>
      </c>
      <c r="W50" s="72">
        <f t="shared" si="5"/>
        <v>1.5532101551712294</v>
      </c>
      <c r="X50" s="72">
        <f t="shared" si="5"/>
        <v>1.63789895993941</v>
      </c>
      <c r="Y50" s="78">
        <f t="shared" si="8"/>
        <v>1.850122797982843</v>
      </c>
      <c r="Z50" s="78">
        <f t="shared" si="8"/>
        <v>1.7552930077591848</v>
      </c>
      <c r="AA50" s="78">
        <f t="shared" si="8"/>
        <v>1.9098846821467872</v>
      </c>
      <c r="AB50" s="78">
        <f t="shared" si="8"/>
        <v>1.9701669350367594</v>
      </c>
      <c r="AC50" s="78">
        <f t="shared" si="8"/>
        <v>1.1885069625991169</v>
      </c>
    </row>
    <row r="51" spans="1:29" ht="12.75" customHeight="1" x14ac:dyDescent="0.15">
      <c r="A51" s="43">
        <v>12</v>
      </c>
      <c r="B51" s="74" t="s">
        <v>1047</v>
      </c>
      <c r="C51" s="72">
        <f t="shared" si="7"/>
        <v>1.0174622000706293</v>
      </c>
      <c r="D51" s="72">
        <f t="shared" si="5"/>
        <v>0.8677032188193009</v>
      </c>
      <c r="E51" s="72">
        <f t="shared" si="5"/>
        <v>1.8316153029965028</v>
      </c>
      <c r="F51" s="72">
        <f t="shared" si="5"/>
        <v>2.6149512702876496</v>
      </c>
      <c r="G51" s="72">
        <f t="shared" si="5"/>
        <v>3.749651081386725</v>
      </c>
      <c r="H51" s="72">
        <f t="shared" si="5"/>
        <v>3.7000198561662865</v>
      </c>
      <c r="I51" s="72">
        <f t="shared" si="5"/>
        <v>4.2341640976341983</v>
      </c>
      <c r="J51" s="72">
        <f t="shared" ref="D51:X61" si="9">J20/J$36*100</f>
        <v>4.148200825896982</v>
      </c>
      <c r="K51" s="72">
        <f t="shared" si="9"/>
        <v>4.477643621103705</v>
      </c>
      <c r="L51" s="72">
        <f t="shared" si="9"/>
        <v>4.2224285664776549</v>
      </c>
      <c r="M51" s="72">
        <f t="shared" si="9"/>
        <v>3.7318929290664653</v>
      </c>
      <c r="N51" s="72">
        <f t="shared" si="9"/>
        <v>3.3715201430547341</v>
      </c>
      <c r="O51" s="72">
        <f t="shared" si="9"/>
        <v>2.7284274286715733</v>
      </c>
      <c r="P51" s="72">
        <f t="shared" si="9"/>
        <v>2.588826062718903</v>
      </c>
      <c r="Q51" s="72">
        <f t="shared" si="9"/>
        <v>1.8113094478641198</v>
      </c>
      <c r="R51" s="72">
        <f t="shared" si="9"/>
        <v>1.7705243596706282</v>
      </c>
      <c r="S51" s="72">
        <f t="shared" si="9"/>
        <v>1.4041730980872811</v>
      </c>
      <c r="T51" s="72">
        <f t="shared" si="9"/>
        <v>0.98796916156493508</v>
      </c>
      <c r="U51" s="72">
        <f t="shared" si="9"/>
        <v>0.87762513899188199</v>
      </c>
      <c r="V51" s="72">
        <f t="shared" si="9"/>
        <v>1.0737942172826536</v>
      </c>
      <c r="W51" s="72">
        <f t="shared" si="9"/>
        <v>1.1243954176427602</v>
      </c>
      <c r="X51" s="72">
        <f t="shared" si="9"/>
        <v>1.2595571787337601</v>
      </c>
      <c r="Y51" s="78">
        <f t="shared" si="8"/>
        <v>1.3547175041513193</v>
      </c>
      <c r="Z51" s="78">
        <f t="shared" si="8"/>
        <v>1.4623532075753036</v>
      </c>
      <c r="AA51" s="78">
        <f t="shared" si="8"/>
        <v>1.7724625279486244</v>
      </c>
      <c r="AB51" s="78">
        <f t="shared" si="8"/>
        <v>1.8770971405716035</v>
      </c>
      <c r="AC51" s="78">
        <f t="shared" si="8"/>
        <v>2.6049016497303441</v>
      </c>
    </row>
    <row r="52" spans="1:29" ht="12.75" customHeight="1" x14ac:dyDescent="0.15">
      <c r="A52" s="43">
        <v>13</v>
      </c>
      <c r="B52" s="74" t="s">
        <v>1041</v>
      </c>
      <c r="C52" s="72">
        <f t="shared" si="7"/>
        <v>1.0242836617881079</v>
      </c>
      <c r="D52" s="72">
        <f t="shared" si="9"/>
        <v>1.3017587828084896</v>
      </c>
      <c r="E52" s="72">
        <f t="shared" si="9"/>
        <v>1.1261178047888416</v>
      </c>
      <c r="F52" s="72">
        <f t="shared" si="9"/>
        <v>1.525393805476096</v>
      </c>
      <c r="G52" s="72">
        <f t="shared" si="9"/>
        <v>1.1225334265759315</v>
      </c>
      <c r="H52" s="72">
        <f t="shared" si="9"/>
        <v>1.20541408212567</v>
      </c>
      <c r="I52" s="72">
        <f t="shared" si="9"/>
        <v>1.0425918529297944</v>
      </c>
      <c r="J52" s="72">
        <f t="shared" si="9"/>
        <v>0.76934331094617825</v>
      </c>
      <c r="K52" s="72">
        <f t="shared" si="9"/>
        <v>0.95042901885999653</v>
      </c>
      <c r="L52" s="72">
        <f t="shared" si="9"/>
        <v>0.92230602855626365</v>
      </c>
      <c r="M52" s="72">
        <f t="shared" si="9"/>
        <v>1.0771070176715276</v>
      </c>
      <c r="N52" s="72">
        <f t="shared" si="9"/>
        <v>1.0176503937540446</v>
      </c>
      <c r="O52" s="72">
        <f t="shared" si="9"/>
        <v>0.88975018670848105</v>
      </c>
      <c r="P52" s="72">
        <f t="shared" si="9"/>
        <v>1.2260863288884838</v>
      </c>
      <c r="Q52" s="72">
        <f t="shared" si="9"/>
        <v>1.0126752941651356</v>
      </c>
      <c r="R52" s="72">
        <f t="shared" si="9"/>
        <v>1.1806143684218333</v>
      </c>
      <c r="S52" s="72">
        <f t="shared" si="9"/>
        <v>1.4350977611595395</v>
      </c>
      <c r="T52" s="72">
        <f t="shared" si="9"/>
        <v>1.4388845342269352</v>
      </c>
      <c r="U52" s="72">
        <f t="shared" si="9"/>
        <v>1.2554967860971715</v>
      </c>
      <c r="V52" s="72">
        <f t="shared" si="9"/>
        <v>1.4564193094647813</v>
      </c>
      <c r="W52" s="72">
        <f t="shared" si="9"/>
        <v>1.4394548910924687</v>
      </c>
      <c r="X52" s="72">
        <f t="shared" si="9"/>
        <v>1.1016000267382813</v>
      </c>
      <c r="Y52" s="78">
        <f t="shared" si="8"/>
        <v>1.3017393813831646</v>
      </c>
      <c r="Z52" s="78">
        <f t="shared" si="8"/>
        <v>1.4115266343676582</v>
      </c>
      <c r="AA52" s="78">
        <f t="shared" si="8"/>
        <v>1.5558577724956537</v>
      </c>
      <c r="AB52" s="78">
        <f t="shared" si="8"/>
        <v>0.99779059836867146</v>
      </c>
      <c r="AC52" s="78">
        <f t="shared" si="8"/>
        <v>1.165651980853897</v>
      </c>
    </row>
    <row r="53" spans="1:29" ht="12.75" customHeight="1" x14ac:dyDescent="0.15">
      <c r="A53" s="43">
        <v>14</v>
      </c>
      <c r="B53" s="74">
        <v>650500</v>
      </c>
      <c r="C53" s="72">
        <f t="shared" si="7"/>
        <v>0</v>
      </c>
      <c r="D53" s="72">
        <f t="shared" si="9"/>
        <v>0</v>
      </c>
      <c r="E53" s="72">
        <f t="shared" si="9"/>
        <v>0</v>
      </c>
      <c r="F53" s="72">
        <f t="shared" si="9"/>
        <v>0</v>
      </c>
      <c r="G53" s="72">
        <f t="shared" si="9"/>
        <v>0</v>
      </c>
      <c r="H53" s="72">
        <f t="shared" si="9"/>
        <v>0</v>
      </c>
      <c r="I53" s="72">
        <f t="shared" si="9"/>
        <v>0</v>
      </c>
      <c r="J53" s="72">
        <f t="shared" si="9"/>
        <v>0</v>
      </c>
      <c r="K53" s="72">
        <f t="shared" si="9"/>
        <v>0</v>
      </c>
      <c r="L53" s="72">
        <f t="shared" si="9"/>
        <v>0</v>
      </c>
      <c r="M53" s="72">
        <f t="shared" si="9"/>
        <v>0</v>
      </c>
      <c r="N53" s="72">
        <f t="shared" si="9"/>
        <v>0</v>
      </c>
      <c r="O53" s="72">
        <f t="shared" si="9"/>
        <v>0</v>
      </c>
      <c r="P53" s="72">
        <f t="shared" si="9"/>
        <v>0</v>
      </c>
      <c r="Q53" s="72">
        <f t="shared" si="9"/>
        <v>0</v>
      </c>
      <c r="R53" s="72">
        <f t="shared" si="9"/>
        <v>0</v>
      </c>
      <c r="S53" s="72">
        <f t="shared" si="9"/>
        <v>0</v>
      </c>
      <c r="T53" s="72">
        <f t="shared" si="9"/>
        <v>0.68731253509942469</v>
      </c>
      <c r="U53" s="72">
        <f t="shared" si="9"/>
        <v>0.63310724541635199</v>
      </c>
      <c r="V53" s="72">
        <f t="shared" si="9"/>
        <v>0.74575459873536909</v>
      </c>
      <c r="W53" s="72">
        <f t="shared" si="9"/>
        <v>0.857963598060559</v>
      </c>
      <c r="X53" s="72">
        <f t="shared" si="9"/>
        <v>1.0929849376139211</v>
      </c>
      <c r="Y53" s="78">
        <f t="shared" si="8"/>
        <v>1.5788083913534214</v>
      </c>
      <c r="Z53" s="78">
        <f t="shared" si="8"/>
        <v>1.481643600855683</v>
      </c>
      <c r="AA53" s="78">
        <f t="shared" si="8"/>
        <v>1.506946497920967</v>
      </c>
      <c r="AB53" s="78">
        <f t="shared" si="8"/>
        <v>2.2308888516888494</v>
      </c>
      <c r="AC53" s="78">
        <f t="shared" si="8"/>
        <v>0.3390027455460437</v>
      </c>
    </row>
    <row r="54" spans="1:29" ht="12.75" customHeight="1" x14ac:dyDescent="0.15">
      <c r="A54" s="43">
        <v>15</v>
      </c>
      <c r="B54" s="74" t="s">
        <v>1043</v>
      </c>
      <c r="C54" s="72">
        <f t="shared" si="7"/>
        <v>0.35075801514963517</v>
      </c>
      <c r="D54" s="72">
        <f t="shared" si="9"/>
        <v>0.42408974921195658</v>
      </c>
      <c r="E54" s="72">
        <f t="shared" si="9"/>
        <v>0.3589845171303917</v>
      </c>
      <c r="F54" s="72">
        <f t="shared" si="9"/>
        <v>0.29658004417564443</v>
      </c>
      <c r="G54" s="72">
        <f t="shared" si="9"/>
        <v>0.37940840603562759</v>
      </c>
      <c r="H54" s="72">
        <f t="shared" si="9"/>
        <v>0.3513302289075545</v>
      </c>
      <c r="I54" s="72">
        <f t="shared" si="9"/>
        <v>0.77015832201940615</v>
      </c>
      <c r="J54" s="72">
        <f t="shared" si="9"/>
        <v>0.89867048556860929</v>
      </c>
      <c r="K54" s="72">
        <f t="shared" si="9"/>
        <v>1.0084280924841962</v>
      </c>
      <c r="L54" s="72">
        <f t="shared" si="9"/>
        <v>1.0238179389560909</v>
      </c>
      <c r="M54" s="72">
        <f t="shared" si="9"/>
        <v>1.3893500260752623</v>
      </c>
      <c r="N54" s="72">
        <f t="shared" si="9"/>
        <v>1.3835283221902306</v>
      </c>
      <c r="O54" s="72">
        <f t="shared" si="9"/>
        <v>1.329846191496068</v>
      </c>
      <c r="P54" s="72">
        <f t="shared" si="9"/>
        <v>1.2496482302333729</v>
      </c>
      <c r="Q54" s="72">
        <f t="shared" si="9"/>
        <v>1.1858009258032713</v>
      </c>
      <c r="R54" s="72">
        <f t="shared" si="9"/>
        <v>0.99593379849920238</v>
      </c>
      <c r="S54" s="72">
        <f t="shared" si="9"/>
        <v>0.97930971531434341</v>
      </c>
      <c r="T54" s="72">
        <f t="shared" si="9"/>
        <v>0.76256779915338102</v>
      </c>
      <c r="U54" s="72">
        <f t="shared" si="9"/>
        <v>0.85054762101542547</v>
      </c>
      <c r="V54" s="72">
        <f t="shared" si="9"/>
        <v>1.1661675830846465</v>
      </c>
      <c r="W54" s="72">
        <f t="shared" si="9"/>
        <v>1.3927444510935552</v>
      </c>
      <c r="X54" s="72">
        <f t="shared" si="9"/>
        <v>1.3110389523589052</v>
      </c>
      <c r="Y54" s="78">
        <f t="shared" si="8"/>
        <v>1.3867895292252082</v>
      </c>
      <c r="Z54" s="78">
        <f t="shared" si="8"/>
        <v>1.5082504239049741</v>
      </c>
      <c r="AA54" s="78">
        <f t="shared" si="8"/>
        <v>1.5054893155492344</v>
      </c>
      <c r="AB54" s="78">
        <f t="shared" si="8"/>
        <v>4.3417635659958158</v>
      </c>
      <c r="AC54" s="78">
        <f t="shared" si="8"/>
        <v>1.0365569216762405</v>
      </c>
    </row>
    <row r="55" spans="1:29" ht="12.75" customHeight="1" x14ac:dyDescent="0.15">
      <c r="A55" s="43">
        <v>16</v>
      </c>
      <c r="B55" s="74" t="s">
        <v>1038</v>
      </c>
      <c r="C55" s="72">
        <f t="shared" si="7"/>
        <v>0.40650737497317679</v>
      </c>
      <c r="D55" s="72">
        <f t="shared" si="9"/>
        <v>0.91898096866385637</v>
      </c>
      <c r="E55" s="72">
        <f t="shared" si="9"/>
        <v>1.7529559719010563</v>
      </c>
      <c r="F55" s="72">
        <f t="shared" si="9"/>
        <v>1.7324746443927137</v>
      </c>
      <c r="G55" s="72">
        <f t="shared" si="9"/>
        <v>1.3633782392855425</v>
      </c>
      <c r="H55" s="72">
        <f t="shared" si="9"/>
        <v>1.0968471129412121</v>
      </c>
      <c r="I55" s="72">
        <f t="shared" si="9"/>
        <v>1.397832127824423</v>
      </c>
      <c r="J55" s="72">
        <f t="shared" si="9"/>
        <v>1.2273890306629029</v>
      </c>
      <c r="K55" s="72">
        <f t="shared" si="9"/>
        <v>1.154868595083677</v>
      </c>
      <c r="L55" s="72">
        <f t="shared" si="9"/>
        <v>0.8967258998497194</v>
      </c>
      <c r="M55" s="72">
        <f t="shared" si="9"/>
        <v>0.90085658775463995</v>
      </c>
      <c r="N55" s="72">
        <f t="shared" si="9"/>
        <v>1.0727129079704689</v>
      </c>
      <c r="O55" s="72">
        <f t="shared" si="9"/>
        <v>1.003471728993421</v>
      </c>
      <c r="P55" s="72">
        <f t="shared" si="9"/>
        <v>1.0210872860976232</v>
      </c>
      <c r="Q55" s="72">
        <f t="shared" si="9"/>
        <v>0.84699412852405598</v>
      </c>
      <c r="R55" s="72">
        <f t="shared" si="9"/>
        <v>0.72180182722325203</v>
      </c>
      <c r="S55" s="72">
        <f t="shared" si="9"/>
        <v>0.83607299589995887</v>
      </c>
      <c r="T55" s="72">
        <f t="shared" si="9"/>
        <v>0.96828422829471106</v>
      </c>
      <c r="U55" s="72">
        <f t="shared" si="9"/>
        <v>0.85701769972320996</v>
      </c>
      <c r="V55" s="72">
        <f t="shared" si="9"/>
        <v>0.76068609401343945</v>
      </c>
      <c r="W55" s="72">
        <f t="shared" si="9"/>
        <v>0.90586740894331697</v>
      </c>
      <c r="X55" s="72">
        <f t="shared" si="9"/>
        <v>1.2505789122680546</v>
      </c>
      <c r="Y55" s="78">
        <f t="shared" si="8"/>
        <v>1.4305529929333567</v>
      </c>
      <c r="Z55" s="78">
        <f t="shared" si="8"/>
        <v>1.2688141058482598</v>
      </c>
      <c r="AA55" s="78">
        <f t="shared" si="8"/>
        <v>1.3922496590815805</v>
      </c>
      <c r="AB55" s="78">
        <f t="shared" si="8"/>
        <v>1.2912044827182703</v>
      </c>
      <c r="AC55" s="78">
        <f t="shared" si="8"/>
        <v>1.1249336486405512</v>
      </c>
    </row>
    <row r="56" spans="1:29" ht="12.75" customHeight="1" x14ac:dyDescent="0.15">
      <c r="A56" s="43">
        <v>17</v>
      </c>
      <c r="B56" s="74">
        <v>650610</v>
      </c>
      <c r="C56" s="72">
        <f t="shared" si="7"/>
        <v>0.25469280429008173</v>
      </c>
      <c r="D56" s="72">
        <f t="shared" si="9"/>
        <v>0.30346542447738178</v>
      </c>
      <c r="E56" s="72">
        <f t="shared" si="9"/>
        <v>0.20792964713022086</v>
      </c>
      <c r="F56" s="72">
        <f t="shared" si="9"/>
        <v>0.13211851594197829</v>
      </c>
      <c r="G56" s="72">
        <f t="shared" si="9"/>
        <v>0.10696605809154859</v>
      </c>
      <c r="H56" s="72">
        <f t="shared" si="9"/>
        <v>6.7510453056137829E-2</v>
      </c>
      <c r="I56" s="72">
        <f t="shared" si="9"/>
        <v>3.2047601357781494E-2</v>
      </c>
      <c r="J56" s="72">
        <f t="shared" si="9"/>
        <v>2.5517791167984478E-2</v>
      </c>
      <c r="K56" s="72">
        <f t="shared" si="9"/>
        <v>1.1775414795266025E-2</v>
      </c>
      <c r="L56" s="72">
        <f t="shared" si="9"/>
        <v>2.1633183469039998E-2</v>
      </c>
      <c r="M56" s="72">
        <f t="shared" si="9"/>
        <v>1.7806999867130364E-2</v>
      </c>
      <c r="N56" s="72">
        <f t="shared" si="9"/>
        <v>2.7784187471904365E-2</v>
      </c>
      <c r="O56" s="72">
        <f t="shared" si="9"/>
        <v>3.6178340337001506E-2</v>
      </c>
      <c r="P56" s="72">
        <f t="shared" si="9"/>
        <v>4.2193343796625732E-2</v>
      </c>
      <c r="Q56" s="72">
        <f t="shared" si="9"/>
        <v>2.5505519555358305E-2</v>
      </c>
      <c r="R56" s="72">
        <f t="shared" si="9"/>
        <v>3.7111163881765233E-2</v>
      </c>
      <c r="S56" s="72">
        <f t="shared" si="9"/>
        <v>0.16122336110323945</v>
      </c>
      <c r="T56" s="72">
        <f t="shared" si="9"/>
        <v>0.2520065563332935</v>
      </c>
      <c r="U56" s="72">
        <f t="shared" si="9"/>
        <v>0.58244350090167307</v>
      </c>
      <c r="V56" s="72">
        <f t="shared" si="9"/>
        <v>0.60552105089110375</v>
      </c>
      <c r="W56" s="72">
        <f t="shared" si="9"/>
        <v>0.64350906005098685</v>
      </c>
      <c r="X56" s="72">
        <f t="shared" si="9"/>
        <v>0.97791691188705621</v>
      </c>
      <c r="Y56" s="78">
        <f t="shared" si="8"/>
        <v>1.0681177519692062</v>
      </c>
      <c r="Z56" s="78">
        <f t="shared" si="8"/>
        <v>1.0985130516021075</v>
      </c>
      <c r="AA56" s="78">
        <f t="shared" si="8"/>
        <v>1.3499296026268686</v>
      </c>
      <c r="AB56" s="78">
        <f t="shared" si="8"/>
        <v>1.3203631820012915</v>
      </c>
      <c r="AC56" s="78">
        <f t="shared" si="8"/>
        <v>0.30296716628145365</v>
      </c>
    </row>
    <row r="57" spans="1:29" ht="12.75" customHeight="1" x14ac:dyDescent="0.15">
      <c r="A57" s="43">
        <v>18</v>
      </c>
      <c r="B57" s="74" t="s">
        <v>1040</v>
      </c>
      <c r="C57" s="72">
        <f t="shared" si="7"/>
        <v>0.23412926123961078</v>
      </c>
      <c r="D57" s="72">
        <f t="shared" si="9"/>
        <v>0.13194052144230498</v>
      </c>
      <c r="E57" s="72">
        <f t="shared" si="9"/>
        <v>6.9605049601994887E-2</v>
      </c>
      <c r="F57" s="72">
        <f t="shared" si="9"/>
        <v>1.646816181658458E-2</v>
      </c>
      <c r="G57" s="72">
        <f t="shared" si="9"/>
        <v>1.0325428076779018E-2</v>
      </c>
      <c r="H57" s="72">
        <f t="shared" si="9"/>
        <v>2.226305764803985E-2</v>
      </c>
      <c r="I57" s="72">
        <f t="shared" si="9"/>
        <v>0.21631648927015085</v>
      </c>
      <c r="J57" s="72">
        <f t="shared" si="9"/>
        <v>0.32333443357299485</v>
      </c>
      <c r="K57" s="72">
        <f t="shared" si="9"/>
        <v>0.59914147544511109</v>
      </c>
      <c r="L57" s="72">
        <f t="shared" si="9"/>
        <v>0.90881846134685496</v>
      </c>
      <c r="M57" s="72">
        <f t="shared" si="9"/>
        <v>1.1084870565461746</v>
      </c>
      <c r="N57" s="72">
        <f t="shared" si="9"/>
        <v>0.80287681590716853</v>
      </c>
      <c r="O57" s="72">
        <f t="shared" si="9"/>
        <v>1.0582312593244336</v>
      </c>
      <c r="P57" s="72">
        <f t="shared" si="9"/>
        <v>1.2551948314739827</v>
      </c>
      <c r="Q57" s="72">
        <f t="shared" si="9"/>
        <v>0.910247477206657</v>
      </c>
      <c r="R57" s="72">
        <f t="shared" si="9"/>
        <v>0.8158690691846876</v>
      </c>
      <c r="S57" s="72">
        <f t="shared" si="9"/>
        <v>1.0411822752403683</v>
      </c>
      <c r="T57" s="72">
        <f t="shared" si="9"/>
        <v>1.2276120915428428</v>
      </c>
      <c r="U57" s="72">
        <f t="shared" si="9"/>
        <v>0.86221013596953044</v>
      </c>
      <c r="V57" s="72">
        <f t="shared" si="9"/>
        <v>1.0315609400412913</v>
      </c>
      <c r="W57" s="72">
        <f t="shared" si="9"/>
        <v>1.1857714744866876</v>
      </c>
      <c r="X57" s="72">
        <f t="shared" si="9"/>
        <v>1.1432625049422358</v>
      </c>
      <c r="Y57" s="78">
        <f t="shared" ref="Y57:AC67" si="10">Y26/Y$36*100</f>
        <v>1.0170093756185656</v>
      </c>
      <c r="Z57" s="78">
        <f t="shared" si="10"/>
        <v>0.87874218099416102</v>
      </c>
      <c r="AA57" s="78">
        <f t="shared" si="10"/>
        <v>1.1637282515409235</v>
      </c>
      <c r="AB57" s="78">
        <f t="shared" si="10"/>
        <v>0.57792566329788608</v>
      </c>
      <c r="AC57" s="78">
        <f t="shared" si="10"/>
        <v>0.67390028857824069</v>
      </c>
    </row>
    <row r="58" spans="1:29" ht="12.75" customHeight="1" x14ac:dyDescent="0.15">
      <c r="A58" s="43">
        <v>19</v>
      </c>
      <c r="B58" s="74" t="s">
        <v>1049</v>
      </c>
      <c r="C58" s="72">
        <f t="shared" si="7"/>
        <v>0</v>
      </c>
      <c r="D58" s="72">
        <f t="shared" si="9"/>
        <v>0</v>
      </c>
      <c r="E58" s="72">
        <f t="shared" si="9"/>
        <v>0</v>
      </c>
      <c r="F58" s="72">
        <f t="shared" si="9"/>
        <v>0</v>
      </c>
      <c r="G58" s="72">
        <f t="shared" si="9"/>
        <v>0</v>
      </c>
      <c r="H58" s="72">
        <f t="shared" si="9"/>
        <v>0</v>
      </c>
      <c r="I58" s="72">
        <f t="shared" si="9"/>
        <v>0</v>
      </c>
      <c r="J58" s="72">
        <f t="shared" si="9"/>
        <v>0</v>
      </c>
      <c r="K58" s="72">
        <f t="shared" si="9"/>
        <v>0</v>
      </c>
      <c r="L58" s="72">
        <f t="shared" si="9"/>
        <v>0</v>
      </c>
      <c r="M58" s="72">
        <f t="shared" si="9"/>
        <v>0</v>
      </c>
      <c r="N58" s="72">
        <f t="shared" si="9"/>
        <v>0</v>
      </c>
      <c r="O58" s="72">
        <f t="shared" si="9"/>
        <v>1.0845266489154473</v>
      </c>
      <c r="P58" s="72">
        <f t="shared" si="9"/>
        <v>2.1352513400377706</v>
      </c>
      <c r="Q58" s="72">
        <f t="shared" si="9"/>
        <v>2.5338536316924092</v>
      </c>
      <c r="R58" s="72">
        <f t="shared" si="9"/>
        <v>2.8117674853216297</v>
      </c>
      <c r="S58" s="72">
        <f t="shared" si="9"/>
        <v>2.4068636045431866</v>
      </c>
      <c r="T58" s="72">
        <f t="shared" si="9"/>
        <v>2.2543149728114562</v>
      </c>
      <c r="U58" s="72">
        <f t="shared" si="9"/>
        <v>1.6414159626774627</v>
      </c>
      <c r="V58" s="72">
        <f t="shared" si="9"/>
        <v>1.7257424518892943</v>
      </c>
      <c r="W58" s="72">
        <f t="shared" si="9"/>
        <v>1.1597020637582827</v>
      </c>
      <c r="X58" s="72">
        <f t="shared" si="9"/>
        <v>0.55163338262264816</v>
      </c>
      <c r="Y58" s="78">
        <f t="shared" si="10"/>
        <v>0.46329442662142251</v>
      </c>
      <c r="Z58" s="78">
        <f t="shared" si="10"/>
        <v>0.62685106239809085</v>
      </c>
      <c r="AA58" s="78">
        <f t="shared" si="10"/>
        <v>0.8862570042817961</v>
      </c>
      <c r="AB58" s="78">
        <f t="shared" si="10"/>
        <v>0.98090006746843983</v>
      </c>
      <c r="AC58" s="78">
        <f t="shared" si="10"/>
        <v>0.68563772884226393</v>
      </c>
    </row>
    <row r="59" spans="1:29" ht="12.75" customHeight="1" x14ac:dyDescent="0.15">
      <c r="A59" s="43">
        <v>20</v>
      </c>
      <c r="B59" s="74">
        <v>611430</v>
      </c>
      <c r="C59" s="72">
        <f t="shared" si="7"/>
        <v>0.70059079100011434</v>
      </c>
      <c r="D59" s="72">
        <f t="shared" si="9"/>
        <v>0.51761203879403117</v>
      </c>
      <c r="E59" s="72">
        <f t="shared" si="9"/>
        <v>0.49833293443117771</v>
      </c>
      <c r="F59" s="72">
        <f t="shared" si="9"/>
        <v>0.36441701140750976</v>
      </c>
      <c r="G59" s="72">
        <f t="shared" si="9"/>
        <v>1.705740834486287</v>
      </c>
      <c r="H59" s="72">
        <f t="shared" si="9"/>
        <v>0.38376421508576058</v>
      </c>
      <c r="I59" s="72">
        <f t="shared" si="9"/>
        <v>0.33024114592753634</v>
      </c>
      <c r="J59" s="72">
        <f t="shared" si="9"/>
        <v>0.55415097027073679</v>
      </c>
      <c r="K59" s="72">
        <f t="shared" si="9"/>
        <v>0.77936583563178885</v>
      </c>
      <c r="L59" s="72">
        <f t="shared" si="9"/>
        <v>0.41662414914083351</v>
      </c>
      <c r="M59" s="72">
        <f t="shared" si="9"/>
        <v>0.51146093004504167</v>
      </c>
      <c r="N59" s="72">
        <f t="shared" si="9"/>
        <v>0.68173339312532844</v>
      </c>
      <c r="O59" s="72">
        <f t="shared" si="9"/>
        <v>0.67800918231915808</v>
      </c>
      <c r="P59" s="72">
        <f t="shared" si="9"/>
        <v>0.51429002201642526</v>
      </c>
      <c r="Q59" s="72">
        <f t="shared" si="9"/>
        <v>0.57474120289860475</v>
      </c>
      <c r="R59" s="72">
        <f t="shared" si="9"/>
        <v>0.56292159875011272</v>
      </c>
      <c r="S59" s="72">
        <f t="shared" si="9"/>
        <v>1.0945528794597921</v>
      </c>
      <c r="T59" s="72">
        <f t="shared" si="9"/>
        <v>1.4881184728805497</v>
      </c>
      <c r="U59" s="72">
        <f t="shared" si="9"/>
        <v>1.2851205038963818</v>
      </c>
      <c r="V59" s="72">
        <f t="shared" si="9"/>
        <v>1.4765464267859063</v>
      </c>
      <c r="W59" s="72">
        <f t="shared" si="9"/>
        <v>0.99311115208211598</v>
      </c>
      <c r="X59" s="72">
        <f t="shared" si="9"/>
        <v>0.89676204282008831</v>
      </c>
      <c r="Y59" s="78">
        <f t="shared" si="10"/>
        <v>0.78156848790931976</v>
      </c>
      <c r="Z59" s="78">
        <f t="shared" si="10"/>
        <v>1.0725745712209789</v>
      </c>
      <c r="AA59" s="78">
        <f t="shared" si="10"/>
        <v>0.81820946517950877</v>
      </c>
      <c r="AB59" s="78">
        <f t="shared" si="10"/>
        <v>0.85921764958583002</v>
      </c>
      <c r="AC59" s="78">
        <f t="shared" si="10"/>
        <v>0.7687699288735701</v>
      </c>
    </row>
    <row r="60" spans="1:29" ht="12.75" customHeight="1" x14ac:dyDescent="0.15">
      <c r="A60" s="43">
        <v>21</v>
      </c>
      <c r="B60" s="74" t="s">
        <v>1039</v>
      </c>
      <c r="C60" s="72">
        <f t="shared" si="7"/>
        <v>5.3051741468300426E-2</v>
      </c>
      <c r="D60" s="72">
        <f t="shared" si="9"/>
        <v>0.11402784458682712</v>
      </c>
      <c r="E60" s="72">
        <f t="shared" si="9"/>
        <v>0.23297166875436809</v>
      </c>
      <c r="F60" s="72">
        <f t="shared" si="9"/>
        <v>0.22220204111048988</v>
      </c>
      <c r="G60" s="72">
        <f t="shared" si="9"/>
        <v>0.19524010434913425</v>
      </c>
      <c r="H60" s="72">
        <f t="shared" si="9"/>
        <v>0.23195577346870733</v>
      </c>
      <c r="I60" s="72">
        <f t="shared" si="9"/>
        <v>0.26668978696134332</v>
      </c>
      <c r="J60" s="72">
        <f t="shared" si="9"/>
        <v>0.31684818092147249</v>
      </c>
      <c r="K60" s="72">
        <f t="shared" si="9"/>
        <v>0.53660028399434667</v>
      </c>
      <c r="L60" s="72">
        <f t="shared" si="9"/>
        <v>0.38252087627169373</v>
      </c>
      <c r="M60" s="72">
        <f t="shared" si="9"/>
        <v>0.36562515861367789</v>
      </c>
      <c r="N60" s="72">
        <f t="shared" si="9"/>
        <v>0.56612945618676969</v>
      </c>
      <c r="O60" s="72">
        <f t="shared" si="9"/>
        <v>0.74010509831102622</v>
      </c>
      <c r="P60" s="72">
        <f t="shared" si="9"/>
        <v>0.7625198115439874</v>
      </c>
      <c r="Q60" s="72">
        <f t="shared" si="9"/>
        <v>0.88028322486226018</v>
      </c>
      <c r="R60" s="72">
        <f t="shared" si="9"/>
        <v>0.99163594744992922</v>
      </c>
      <c r="S60" s="72">
        <f t="shared" si="9"/>
        <v>1.0627702834677464</v>
      </c>
      <c r="T60" s="72">
        <f t="shared" si="9"/>
        <v>1.2207963875220724</v>
      </c>
      <c r="U60" s="72">
        <f t="shared" si="9"/>
        <v>1.3411635121045502</v>
      </c>
      <c r="V60" s="72">
        <f t="shared" si="9"/>
        <v>1.1442283953799295</v>
      </c>
      <c r="W60" s="72">
        <f t="shared" si="9"/>
        <v>0.83030726841285296</v>
      </c>
      <c r="X60" s="72">
        <f t="shared" si="9"/>
        <v>0.81022875649592996</v>
      </c>
      <c r="Y60" s="78">
        <f t="shared" si="10"/>
        <v>0.71063609233639413</v>
      </c>
      <c r="Z60" s="78">
        <f t="shared" si="10"/>
        <v>0.65802565493900111</v>
      </c>
      <c r="AA60" s="78">
        <f t="shared" si="10"/>
        <v>0.71702495090459528</v>
      </c>
      <c r="AB60" s="78">
        <f t="shared" si="10"/>
        <v>0.27141036556662917</v>
      </c>
      <c r="AC60" s="78">
        <f t="shared" si="10"/>
        <v>0.56779418795836545</v>
      </c>
    </row>
    <row r="61" spans="1:29" ht="12.75" customHeight="1" x14ac:dyDescent="0.15">
      <c r="A61" s="43">
        <v>22</v>
      </c>
      <c r="B61" s="74" t="s">
        <v>1044</v>
      </c>
      <c r="C61" s="72">
        <f t="shared" si="7"/>
        <v>0.26897365134959034</v>
      </c>
      <c r="D61" s="72">
        <f t="shared" si="9"/>
        <v>0.36261791910018776</v>
      </c>
      <c r="E61" s="72">
        <f t="shared" si="9"/>
        <v>0.37023932373251012</v>
      </c>
      <c r="F61" s="72">
        <f t="shared" si="9"/>
        <v>0.2738004051748647</v>
      </c>
      <c r="G61" s="72">
        <f t="shared" si="9"/>
        <v>0.19905802098705069</v>
      </c>
      <c r="H61" s="72">
        <f t="shared" si="9"/>
        <v>0.29148564786011882</v>
      </c>
      <c r="I61" s="72">
        <f t="shared" si="9"/>
        <v>0.50737862885594054</v>
      </c>
      <c r="J61" s="72">
        <f t="shared" si="9"/>
        <v>0.45614259576510902</v>
      </c>
      <c r="K61" s="72">
        <f t="shared" si="9"/>
        <v>0.65272170294486187</v>
      </c>
      <c r="L61" s="72">
        <f t="shared" si="9"/>
        <v>0.56381505855891656</v>
      </c>
      <c r="M61" s="72">
        <f t="shared" si="9"/>
        <v>0.67574219046917283</v>
      </c>
      <c r="N61" s="72">
        <f t="shared" si="9"/>
        <v>0.81547328985855283</v>
      </c>
      <c r="O61" s="72">
        <f t="shared" si="9"/>
        <v>1.0184024029858749</v>
      </c>
      <c r="P61" s="72">
        <f t="shared" si="9"/>
        <v>1.1529299705658425</v>
      </c>
      <c r="Q61" s="72">
        <f t="shared" si="9"/>
        <v>1.2461199989305549</v>
      </c>
      <c r="R61" s="72">
        <f t="shared" si="9"/>
        <v>1.1826954003741392</v>
      </c>
      <c r="S61" s="72">
        <f t="shared" si="9"/>
        <v>1.1301381000041733</v>
      </c>
      <c r="T61" s="72">
        <f t="shared" si="9"/>
        <v>1.0097581560292985</v>
      </c>
      <c r="U61" s="72">
        <f t="shared" si="9"/>
        <v>1.1811171312692155</v>
      </c>
      <c r="V61" s="72">
        <f t="shared" si="9"/>
        <v>1.0848730690412545</v>
      </c>
      <c r="W61" s="72">
        <f t="shared" si="9"/>
        <v>0.79173879933570712</v>
      </c>
      <c r="X61" s="72">
        <f t="shared" si="9"/>
        <v>1.0115641388662004</v>
      </c>
      <c r="Y61" s="78">
        <f t="shared" si="10"/>
        <v>0.81765318737589288</v>
      </c>
      <c r="Z61" s="78">
        <f t="shared" si="10"/>
        <v>0.79448104047107959</v>
      </c>
      <c r="AA61" s="78">
        <f t="shared" si="10"/>
        <v>0.70305689147707373</v>
      </c>
      <c r="AB61" s="78">
        <f t="shared" si="10"/>
        <v>0.35070931890168999</v>
      </c>
      <c r="AC61" s="78">
        <f t="shared" si="10"/>
        <v>0.69412284262259638</v>
      </c>
    </row>
    <row r="62" spans="1:29" ht="12.75" customHeight="1" x14ac:dyDescent="0.15">
      <c r="A62" s="43">
        <v>23</v>
      </c>
      <c r="B62" s="74">
        <v>610520</v>
      </c>
      <c r="C62" s="72">
        <f t="shared" si="7"/>
        <v>0.10529177904000156</v>
      </c>
      <c r="D62" s="72">
        <f t="shared" ref="D62:X67" si="11">D31/D$36*100</f>
        <v>0.13067154443648538</v>
      </c>
      <c r="E62" s="72">
        <f t="shared" si="11"/>
        <v>0.36754716483034677</v>
      </c>
      <c r="F62" s="72">
        <f t="shared" si="11"/>
        <v>0.44870934614090968</v>
      </c>
      <c r="G62" s="72">
        <f t="shared" si="11"/>
        <v>0.52003693069713941</v>
      </c>
      <c r="H62" s="72">
        <f t="shared" si="11"/>
        <v>0.58050191425693543</v>
      </c>
      <c r="I62" s="72">
        <f t="shared" si="11"/>
        <v>0.50376118691425031</v>
      </c>
      <c r="J62" s="72">
        <f t="shared" si="11"/>
        <v>0.36832014770494498</v>
      </c>
      <c r="K62" s="72">
        <f t="shared" si="11"/>
        <v>0.55414161810671225</v>
      </c>
      <c r="L62" s="72">
        <f t="shared" si="11"/>
        <v>0.4152545199374561</v>
      </c>
      <c r="M62" s="72">
        <f t="shared" si="11"/>
        <v>0.37893755930992074</v>
      </c>
      <c r="N62" s="72">
        <f t="shared" si="11"/>
        <v>0.34693504334144748</v>
      </c>
      <c r="O62" s="72">
        <f t="shared" si="11"/>
        <v>0.55169005169442786</v>
      </c>
      <c r="P62" s="72">
        <f t="shared" si="11"/>
        <v>0.44528872092225835</v>
      </c>
      <c r="Q62" s="72">
        <f t="shared" si="11"/>
        <v>0.4909832903287733</v>
      </c>
      <c r="R62" s="72">
        <f t="shared" si="11"/>
        <v>0.46645803303536904</v>
      </c>
      <c r="S62" s="72">
        <f t="shared" si="11"/>
        <v>0.32184336111345019</v>
      </c>
      <c r="T62" s="72">
        <f t="shared" si="11"/>
        <v>0.38086908958261922</v>
      </c>
      <c r="U62" s="72">
        <f t="shared" si="11"/>
        <v>0.44061176102670513</v>
      </c>
      <c r="V62" s="72">
        <f t="shared" si="11"/>
        <v>0.51808358783523922</v>
      </c>
      <c r="W62" s="72">
        <f t="shared" si="11"/>
        <v>0.47841632056866762</v>
      </c>
      <c r="X62" s="72">
        <f t="shared" si="11"/>
        <v>0.71774205900026167</v>
      </c>
      <c r="Y62" s="78">
        <f t="shared" si="10"/>
        <v>0.65833880500206543</v>
      </c>
      <c r="Z62" s="78">
        <f t="shared" si="10"/>
        <v>0.62342509589389383</v>
      </c>
      <c r="AA62" s="78">
        <f t="shared" si="10"/>
        <v>0.65670444364873037</v>
      </c>
      <c r="AB62" s="78">
        <f t="shared" si="10"/>
        <v>0.58176530054696085</v>
      </c>
      <c r="AC62" s="78">
        <f t="shared" si="10"/>
        <v>0.47074693484009389</v>
      </c>
    </row>
    <row r="63" spans="1:29" ht="12.75" customHeight="1" x14ac:dyDescent="0.15">
      <c r="A63" s="43">
        <v>24</v>
      </c>
      <c r="B63" s="74">
        <v>621710</v>
      </c>
      <c r="C63" s="72">
        <f t="shared" si="7"/>
        <v>0.94438325898141673</v>
      </c>
      <c r="D63" s="72">
        <f t="shared" si="11"/>
        <v>0.37223948364585935</v>
      </c>
      <c r="E63" s="72">
        <f t="shared" si="11"/>
        <v>0.52393882627457067</v>
      </c>
      <c r="F63" s="72">
        <f t="shared" si="11"/>
        <v>0.32238332931849467</v>
      </c>
      <c r="G63" s="72">
        <f t="shared" si="11"/>
        <v>0.29838804968429972</v>
      </c>
      <c r="H63" s="72">
        <f t="shared" si="11"/>
        <v>0.25392478215250447</v>
      </c>
      <c r="I63" s="72">
        <f t="shared" si="11"/>
        <v>0.32465516011453266</v>
      </c>
      <c r="J63" s="72">
        <f t="shared" si="11"/>
        <v>0.36318545443941974</v>
      </c>
      <c r="K63" s="72">
        <f t="shared" si="11"/>
        <v>0.27494313699062634</v>
      </c>
      <c r="L63" s="72">
        <f t="shared" si="11"/>
        <v>0.1981264652053033</v>
      </c>
      <c r="M63" s="72">
        <f t="shared" si="11"/>
        <v>0.19390827414040096</v>
      </c>
      <c r="N63" s="72">
        <f t="shared" si="11"/>
        <v>0.20963772248002813</v>
      </c>
      <c r="O63" s="72">
        <f t="shared" si="11"/>
        <v>0.15568987529128275</v>
      </c>
      <c r="P63" s="72">
        <f t="shared" si="11"/>
        <v>0.14762930296297641</v>
      </c>
      <c r="Q63" s="72">
        <f t="shared" si="11"/>
        <v>0.14573979605366166</v>
      </c>
      <c r="R63" s="72">
        <f t="shared" si="11"/>
        <v>0.20235159857143092</v>
      </c>
      <c r="S63" s="72">
        <f t="shared" si="11"/>
        <v>0.32924398341466099</v>
      </c>
      <c r="T63" s="72">
        <f t="shared" si="11"/>
        <v>0.19936188060043739</v>
      </c>
      <c r="U63" s="72">
        <f t="shared" si="11"/>
        <v>0.19014525741357416</v>
      </c>
      <c r="V63" s="72">
        <f t="shared" si="11"/>
        <v>0.1626323113661538</v>
      </c>
      <c r="W63" s="72">
        <f t="shared" si="11"/>
        <v>0.19727631457395842</v>
      </c>
      <c r="X63" s="72">
        <f t="shared" si="11"/>
        <v>0.2630254842031402</v>
      </c>
      <c r="Y63" s="78">
        <f t="shared" si="10"/>
        <v>0.26874516901762718</v>
      </c>
      <c r="Z63" s="78">
        <f t="shared" si="10"/>
        <v>0.42971948212468108</v>
      </c>
      <c r="AA63" s="78">
        <f t="shared" si="10"/>
        <v>0.65096487623041799</v>
      </c>
      <c r="AB63" s="78">
        <f t="shared" si="10"/>
        <v>0.50772252024139075</v>
      </c>
      <c r="AC63" s="78">
        <f t="shared" si="10"/>
        <v>0.2948553838724306</v>
      </c>
    </row>
    <row r="64" spans="1:29" ht="12.75" customHeight="1" x14ac:dyDescent="0.15">
      <c r="A64" s="43">
        <v>25</v>
      </c>
      <c r="B64" s="74" t="s">
        <v>1037</v>
      </c>
      <c r="C64" s="72">
        <f t="shared" si="7"/>
        <v>1.1609466477940824</v>
      </c>
      <c r="D64" s="72">
        <f t="shared" si="11"/>
        <v>1.2907732365961766</v>
      </c>
      <c r="E64" s="72">
        <f t="shared" si="11"/>
        <v>1.6199192009192682</v>
      </c>
      <c r="F64" s="72">
        <f t="shared" si="11"/>
        <v>1.1748207818228718</v>
      </c>
      <c r="G64" s="72">
        <f t="shared" si="11"/>
        <v>1.085366937511228</v>
      </c>
      <c r="H64" s="72">
        <f t="shared" si="11"/>
        <v>1.148202416726134</v>
      </c>
      <c r="I64" s="72">
        <f t="shared" si="11"/>
        <v>1.1350736143304179</v>
      </c>
      <c r="J64" s="72">
        <f t="shared" si="11"/>
        <v>1.3058359341086334</v>
      </c>
      <c r="K64" s="72">
        <f t="shared" si="11"/>
        <v>1.2343484114547876</v>
      </c>
      <c r="L64" s="72">
        <f t="shared" si="11"/>
        <v>1.2576591596247064</v>
      </c>
      <c r="M64" s="72">
        <f t="shared" si="11"/>
        <v>1.114989104944903</v>
      </c>
      <c r="N64" s="72">
        <f t="shared" si="11"/>
        <v>0.79541765181807256</v>
      </c>
      <c r="O64" s="72">
        <f t="shared" si="11"/>
        <v>0.85373984018530802</v>
      </c>
      <c r="P64" s="72">
        <f t="shared" si="11"/>
        <v>0.70924776588782423</v>
      </c>
      <c r="Q64" s="72">
        <f t="shared" si="11"/>
        <v>0.60290494712052634</v>
      </c>
      <c r="R64" s="72">
        <f t="shared" si="11"/>
        <v>0.57974230335054699</v>
      </c>
      <c r="S64" s="72">
        <f t="shared" si="11"/>
        <v>0.55528383538203718</v>
      </c>
      <c r="T64" s="72">
        <f t="shared" si="11"/>
        <v>0.4627459120463151</v>
      </c>
      <c r="U64" s="72">
        <f t="shared" si="11"/>
        <v>0.42346713180921641</v>
      </c>
      <c r="V64" s="72">
        <f t="shared" si="11"/>
        <v>0.41452078797068842</v>
      </c>
      <c r="W64" s="72">
        <f t="shared" si="11"/>
        <v>0.47243966552867983</v>
      </c>
      <c r="X64" s="72">
        <f t="shared" si="11"/>
        <v>0.53415293125044883</v>
      </c>
      <c r="Y64" s="78">
        <f t="shared" si="10"/>
        <v>0.58536518973183005</v>
      </c>
      <c r="Z64" s="78">
        <f t="shared" si="10"/>
        <v>0.46740166119965831</v>
      </c>
      <c r="AA64" s="78">
        <f t="shared" si="10"/>
        <v>0.5035422500352279</v>
      </c>
      <c r="AB64" s="78">
        <f t="shared" si="10"/>
        <v>0.54524678004529958</v>
      </c>
      <c r="AC64" s="78">
        <f t="shared" si="10"/>
        <v>0.8981437034769878</v>
      </c>
    </row>
    <row r="65" spans="1:29" ht="12.75" customHeight="1" x14ac:dyDescent="0.15">
      <c r="A65" s="43"/>
      <c r="B65" s="50" t="s">
        <v>25</v>
      </c>
      <c r="C65" s="72">
        <f t="shared" si="7"/>
        <v>61.435548662401665</v>
      </c>
      <c r="D65" s="72">
        <f t="shared" si="11"/>
        <v>63.38747493054148</v>
      </c>
      <c r="E65" s="72">
        <f t="shared" si="11"/>
        <v>61.292356159647923</v>
      </c>
      <c r="F65" s="72">
        <f t="shared" si="11"/>
        <v>64.747277743887111</v>
      </c>
      <c r="G65" s="72">
        <f t="shared" si="11"/>
        <v>66.398394677677814</v>
      </c>
      <c r="H65" s="72">
        <f t="shared" si="11"/>
        <v>67.945399945799224</v>
      </c>
      <c r="I65" s="72">
        <f t="shared" si="11"/>
        <v>70.356601626017209</v>
      </c>
      <c r="J65" s="72">
        <f t="shared" si="11"/>
        <v>70.93344590083008</v>
      </c>
      <c r="K65" s="72">
        <f t="shared" si="11"/>
        <v>70.923453070120956</v>
      </c>
      <c r="L65" s="72">
        <f t="shared" si="11"/>
        <v>70.990974384889938</v>
      </c>
      <c r="M65" s="72">
        <f t="shared" si="11"/>
        <v>74.30244078295209</v>
      </c>
      <c r="N65" s="72">
        <f t="shared" si="11"/>
        <v>75.395439665175019</v>
      </c>
      <c r="O65" s="72">
        <f t="shared" si="11"/>
        <v>75.410024507145778</v>
      </c>
      <c r="P65" s="72">
        <f t="shared" si="11"/>
        <v>79.470943159540397</v>
      </c>
      <c r="Q65" s="72">
        <f t="shared" si="11"/>
        <v>79.746784755345132</v>
      </c>
      <c r="R65" s="72">
        <f t="shared" si="11"/>
        <v>80.947534275054352</v>
      </c>
      <c r="S65" s="72">
        <f t="shared" si="11"/>
        <v>80.06216527949212</v>
      </c>
      <c r="T65" s="72">
        <f t="shared" si="11"/>
        <v>81.187471399680618</v>
      </c>
      <c r="U65" s="72">
        <f t="shared" si="11"/>
        <v>82.614371495973813</v>
      </c>
      <c r="V65" s="72">
        <f t="shared" si="11"/>
        <v>82.368124100719896</v>
      </c>
      <c r="W65" s="72">
        <f t="shared" si="11"/>
        <v>83.208086530754272</v>
      </c>
      <c r="X65" s="72">
        <f t="shared" si="11"/>
        <v>84.385234944881887</v>
      </c>
      <c r="Y65" s="78">
        <f t="shared" si="10"/>
        <v>86.742717441297629</v>
      </c>
      <c r="Z65" s="78">
        <f t="shared" si="10"/>
        <v>86.138052060819646</v>
      </c>
      <c r="AA65" s="78">
        <f t="shared" si="10"/>
        <v>88.115019751903162</v>
      </c>
      <c r="AB65" s="78">
        <f t="shared" si="10"/>
        <v>86.798122101623164</v>
      </c>
      <c r="AC65" s="78">
        <f t="shared" si="10"/>
        <v>75.093156721119712</v>
      </c>
    </row>
    <row r="66" spans="1:29" ht="12.75" customHeight="1" x14ac:dyDescent="0.15">
      <c r="A66" s="43"/>
      <c r="B66" s="50" t="s">
        <v>26</v>
      </c>
      <c r="C66" s="72">
        <f t="shared" si="7"/>
        <v>38.564451337598335</v>
      </c>
      <c r="D66" s="72">
        <f t="shared" si="11"/>
        <v>36.61252506945852</v>
      </c>
      <c r="E66" s="72">
        <f t="shared" si="11"/>
        <v>38.707643840352077</v>
      </c>
      <c r="F66" s="72">
        <f t="shared" si="11"/>
        <v>35.252722256112889</v>
      </c>
      <c r="G66" s="72">
        <f t="shared" si="11"/>
        <v>33.601605322322179</v>
      </c>
      <c r="H66" s="72">
        <f t="shared" si="11"/>
        <v>32.054600054200776</v>
      </c>
      <c r="I66" s="72">
        <f t="shared" si="11"/>
        <v>29.643398373982784</v>
      </c>
      <c r="J66" s="72">
        <f t="shared" si="11"/>
        <v>29.066554099169924</v>
      </c>
      <c r="K66" s="72">
        <f t="shared" si="11"/>
        <v>29.076546929879036</v>
      </c>
      <c r="L66" s="72">
        <f t="shared" si="11"/>
        <v>29.009025615110069</v>
      </c>
      <c r="M66" s="72">
        <f t="shared" si="11"/>
        <v>25.697559217047903</v>
      </c>
      <c r="N66" s="72">
        <f t="shared" si="11"/>
        <v>24.604560334824992</v>
      </c>
      <c r="O66" s="72">
        <f t="shared" si="11"/>
        <v>24.589975492854222</v>
      </c>
      <c r="P66" s="72">
        <f t="shared" si="11"/>
        <v>20.529056840459599</v>
      </c>
      <c r="Q66" s="72">
        <f t="shared" si="11"/>
        <v>20.253215244654868</v>
      </c>
      <c r="R66" s="72">
        <f t="shared" si="11"/>
        <v>19.052465724945659</v>
      </c>
      <c r="S66" s="72">
        <f t="shared" si="11"/>
        <v>19.937834720507887</v>
      </c>
      <c r="T66" s="72">
        <f t="shared" si="11"/>
        <v>18.812528600319389</v>
      </c>
      <c r="U66" s="72">
        <f t="shared" si="11"/>
        <v>17.385628504026183</v>
      </c>
      <c r="V66" s="72">
        <f t="shared" si="11"/>
        <v>17.631875899280107</v>
      </c>
      <c r="W66" s="72">
        <f t="shared" si="11"/>
        <v>16.791913469245738</v>
      </c>
      <c r="X66" s="72">
        <f t="shared" si="11"/>
        <v>15.614765055118108</v>
      </c>
      <c r="Y66" s="78">
        <f t="shared" si="10"/>
        <v>13.257282558702382</v>
      </c>
      <c r="Z66" s="78">
        <f t="shared" si="10"/>
        <v>13.861947939180347</v>
      </c>
      <c r="AA66" s="78">
        <f t="shared" si="10"/>
        <v>11.884980248096848</v>
      </c>
      <c r="AB66" s="78">
        <f t="shared" si="10"/>
        <v>13.201877898376836</v>
      </c>
      <c r="AC66" s="78">
        <f t="shared" si="10"/>
        <v>24.90684327888027</v>
      </c>
    </row>
    <row r="67" spans="1:29" ht="12.75" customHeight="1" x14ac:dyDescent="0.15">
      <c r="A67" s="43"/>
      <c r="B67" s="50" t="s">
        <v>7</v>
      </c>
      <c r="C67" s="72">
        <f t="shared" si="7"/>
        <v>100</v>
      </c>
      <c r="D67" s="72">
        <f t="shared" si="11"/>
        <v>100</v>
      </c>
      <c r="E67" s="72">
        <f t="shared" si="11"/>
        <v>100</v>
      </c>
      <c r="F67" s="72">
        <f t="shared" si="11"/>
        <v>100</v>
      </c>
      <c r="G67" s="72">
        <f t="shared" si="11"/>
        <v>100</v>
      </c>
      <c r="H67" s="72">
        <f t="shared" si="11"/>
        <v>100</v>
      </c>
      <c r="I67" s="72">
        <f t="shared" si="11"/>
        <v>100</v>
      </c>
      <c r="J67" s="72">
        <f t="shared" si="11"/>
        <v>100</v>
      </c>
      <c r="K67" s="72">
        <f t="shared" si="11"/>
        <v>100</v>
      </c>
      <c r="L67" s="72">
        <f t="shared" si="11"/>
        <v>100</v>
      </c>
      <c r="M67" s="72">
        <f t="shared" si="11"/>
        <v>100</v>
      </c>
      <c r="N67" s="72">
        <f t="shared" si="11"/>
        <v>100</v>
      </c>
      <c r="O67" s="72">
        <f t="shared" si="11"/>
        <v>100</v>
      </c>
      <c r="P67" s="72">
        <f t="shared" si="11"/>
        <v>100</v>
      </c>
      <c r="Q67" s="72">
        <f t="shared" si="11"/>
        <v>100</v>
      </c>
      <c r="R67" s="72">
        <f t="shared" si="11"/>
        <v>100</v>
      </c>
      <c r="S67" s="72">
        <f t="shared" si="11"/>
        <v>100</v>
      </c>
      <c r="T67" s="72">
        <f t="shared" si="11"/>
        <v>100</v>
      </c>
      <c r="U67" s="72">
        <f t="shared" si="11"/>
        <v>100</v>
      </c>
      <c r="V67" s="72">
        <f t="shared" si="11"/>
        <v>100</v>
      </c>
      <c r="W67" s="72">
        <f t="shared" si="11"/>
        <v>100</v>
      </c>
      <c r="X67" s="72">
        <f t="shared" si="11"/>
        <v>100</v>
      </c>
      <c r="Y67" s="78">
        <f t="shared" si="10"/>
        <v>100</v>
      </c>
      <c r="Z67" s="78">
        <f t="shared" si="10"/>
        <v>100</v>
      </c>
      <c r="AA67" s="78">
        <f t="shared" si="10"/>
        <v>100</v>
      </c>
      <c r="AB67" s="78">
        <f t="shared" si="10"/>
        <v>100</v>
      </c>
      <c r="AC67" s="78">
        <f t="shared" si="10"/>
        <v>100</v>
      </c>
    </row>
    <row r="68" spans="1:29" ht="12.75" customHeight="1" x14ac:dyDescent="0.15">
      <c r="A68" s="43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70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2" customFormat="1" x14ac:dyDescent="0.15">
      <c r="A70" s="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4" t="s">
        <v>1054</v>
      </c>
      <c r="C71" s="13" t="s">
        <v>10</v>
      </c>
      <c r="D71" s="13">
        <f>IF(C9=0,"--",((D9/C9)*100-100))</f>
        <v>38.180905935590857</v>
      </c>
      <c r="E71" s="72">
        <f t="shared" ref="E71:U82" si="12">IF(D9=0,"--",((E9/D9)*100-100))</f>
        <v>46.046124574277911</v>
      </c>
      <c r="F71" s="72">
        <f t="shared" si="12"/>
        <v>23.181236976530897</v>
      </c>
      <c r="G71" s="72">
        <f t="shared" si="12"/>
        <v>17.701192248809264</v>
      </c>
      <c r="H71" s="72">
        <f t="shared" si="12"/>
        <v>14.60774440682772</v>
      </c>
      <c r="I71" s="72">
        <f t="shared" si="12"/>
        <v>-13.209398073909284</v>
      </c>
      <c r="J71" s="72">
        <f t="shared" si="12"/>
        <v>6.1137212353713295</v>
      </c>
      <c r="K71" s="72">
        <f t="shared" si="12"/>
        <v>0.4018002093919506</v>
      </c>
      <c r="L71" s="72">
        <f t="shared" si="12"/>
        <v>-2.666925238418159</v>
      </c>
      <c r="M71" s="72">
        <f t="shared" si="12"/>
        <v>10.968628419725121</v>
      </c>
      <c r="N71" s="72">
        <f t="shared" si="12"/>
        <v>-3.7044639398285852</v>
      </c>
      <c r="O71" s="72">
        <f t="shared" si="12"/>
        <v>-16.850315067425271</v>
      </c>
      <c r="P71" s="72">
        <f t="shared" si="12"/>
        <v>7.2715680645437004</v>
      </c>
      <c r="Q71" s="72">
        <f t="shared" si="12"/>
        <v>-12.5497905112219</v>
      </c>
      <c r="R71" s="72">
        <f t="shared" si="12"/>
        <v>2.5296179026667005</v>
      </c>
      <c r="S71" s="72">
        <f t="shared" si="12"/>
        <v>8.2510009742441213</v>
      </c>
      <c r="T71" s="72">
        <f t="shared" si="12"/>
        <v>0.22776333640601365</v>
      </c>
      <c r="U71" s="72">
        <f t="shared" si="12"/>
        <v>-0.95332885157378655</v>
      </c>
      <c r="V71" s="78">
        <f t="shared" ref="V71:AB71" si="13">IF(U9=0,"--",((V9/U9)*100-100))</f>
        <v>0.44064278880424013</v>
      </c>
      <c r="W71" s="78">
        <f t="shared" si="13"/>
        <v>-2.552607638624508</v>
      </c>
      <c r="X71" s="78">
        <f t="shared" si="13"/>
        <v>-8.9065605717305232</v>
      </c>
      <c r="Y71" s="78">
        <f t="shared" si="13"/>
        <v>-6.5766971516581094</v>
      </c>
      <c r="Z71" s="78">
        <f t="shared" si="13"/>
        <v>-1.5771779437324369</v>
      </c>
      <c r="AA71" s="78">
        <f t="shared" si="13"/>
        <v>-3.2258888651925304</v>
      </c>
      <c r="AB71" s="78">
        <f t="shared" si="13"/>
        <v>-41.520777365604275</v>
      </c>
      <c r="AC71" s="13">
        <f>(POWER(AB9/C9,1/26)-1)*100</f>
        <v>0.97199096775413274</v>
      </c>
    </row>
    <row r="72" spans="1:29" ht="12.75" customHeight="1" x14ac:dyDescent="0.15">
      <c r="A72" s="43">
        <v>2</v>
      </c>
      <c r="B72" s="74" t="s">
        <v>1053</v>
      </c>
      <c r="C72" s="13" t="s">
        <v>10</v>
      </c>
      <c r="D72" s="72">
        <f t="shared" ref="D72:S98" si="14">IF(C10=0,"--",((D10/C10)*100-100))</f>
        <v>52.823877852834897</v>
      </c>
      <c r="E72" s="72">
        <f t="shared" si="14"/>
        <v>46.888779296735692</v>
      </c>
      <c r="F72" s="72">
        <f t="shared" si="14"/>
        <v>35.555293929886318</v>
      </c>
      <c r="G72" s="72">
        <f t="shared" si="14"/>
        <v>18.112561687767553</v>
      </c>
      <c r="H72" s="72">
        <f t="shared" si="14"/>
        <v>11.695654222959178</v>
      </c>
      <c r="I72" s="72">
        <f t="shared" si="14"/>
        <v>1.1504159671007699</v>
      </c>
      <c r="J72" s="72">
        <f t="shared" si="14"/>
        <v>-6.6770766859472843</v>
      </c>
      <c r="K72" s="72">
        <f t="shared" si="14"/>
        <v>-11.488903549826006</v>
      </c>
      <c r="L72" s="72">
        <f t="shared" si="14"/>
        <v>-6.4808321881525046</v>
      </c>
      <c r="M72" s="72">
        <f t="shared" si="14"/>
        <v>-8.221325503885609</v>
      </c>
      <c r="N72" s="72">
        <f t="shared" si="14"/>
        <v>1.9956655604323856</v>
      </c>
      <c r="O72" s="72">
        <f t="shared" si="14"/>
        <v>-13.885550473001089</v>
      </c>
      <c r="P72" s="72">
        <f t="shared" si="14"/>
        <v>9.4093551355784939</v>
      </c>
      <c r="Q72" s="72">
        <f t="shared" si="14"/>
        <v>-4.3814852739238148</v>
      </c>
      <c r="R72" s="72">
        <f t="shared" si="14"/>
        <v>6.3817247737585632</v>
      </c>
      <c r="S72" s="72">
        <f t="shared" si="14"/>
        <v>-13.226335345558155</v>
      </c>
      <c r="T72" s="72">
        <f t="shared" si="12"/>
        <v>-5.464950570180406</v>
      </c>
      <c r="U72" s="78">
        <f t="shared" ref="U72:U98" si="15">IF(T10=0,"--",((U10/T10)*100-100))</f>
        <v>2.6074897736164644</v>
      </c>
      <c r="V72" s="78">
        <f t="shared" ref="V72:V98" si="16">IF(U10=0,"--",((V10/U10)*100-100))</f>
        <v>-2.0841331609892393</v>
      </c>
      <c r="W72" s="78">
        <f t="shared" ref="W72:W98" si="17">IF(V10=0,"--",((W10/V10)*100-100))</f>
        <v>-3.5290757098616439</v>
      </c>
      <c r="X72" s="78">
        <f t="shared" ref="X72:X98" si="18">IF(W10=0,"--",((X10/W10)*100-100))</f>
        <v>-0.22822849475984697</v>
      </c>
      <c r="Y72" s="78">
        <f t="shared" ref="Y72:Y98" si="19">IF(X10=0,"--",((Y10/X10)*100-100))</f>
        <v>3.4696629966410626</v>
      </c>
      <c r="Z72" s="78">
        <f t="shared" ref="Z72:Z98" si="20">IF(Y10=0,"--",((Z10/Y10)*100-100))</f>
        <v>8.5770988085735951</v>
      </c>
      <c r="AA72" s="78">
        <f t="shared" ref="AA72:AA98" si="21">IF(Z10=0,"--",((AA10/Z10)*100-100))</f>
        <v>0.7635678844077205</v>
      </c>
      <c r="AB72" s="78">
        <f t="shared" ref="AB72:AB98" si="22">IF(AA10=0,"--",((AB10/AA10)*100-100))</f>
        <v>-14.405706856848383</v>
      </c>
      <c r="AC72" s="78">
        <f t="shared" ref="AC72:AC98" si="23">(POWER(AB10/C10,1/26)-1)*100</f>
        <v>3.0118122770183442</v>
      </c>
    </row>
    <row r="73" spans="1:29" ht="12.75" customHeight="1" x14ac:dyDescent="0.15">
      <c r="A73" s="43">
        <v>3</v>
      </c>
      <c r="B73" s="74">
        <v>961900</v>
      </c>
      <c r="C73" s="13" t="s">
        <v>10</v>
      </c>
      <c r="D73" s="72" t="str">
        <f t="shared" si="14"/>
        <v>--</v>
      </c>
      <c r="E73" s="72" t="str">
        <f t="shared" si="12"/>
        <v>--</v>
      </c>
      <c r="F73" s="72" t="str">
        <f t="shared" si="12"/>
        <v>--</v>
      </c>
      <c r="G73" s="72" t="str">
        <f t="shared" si="12"/>
        <v>--</v>
      </c>
      <c r="H73" s="72" t="str">
        <f t="shared" si="12"/>
        <v>--</v>
      </c>
      <c r="I73" s="72" t="str">
        <f t="shared" si="12"/>
        <v>--</v>
      </c>
      <c r="J73" s="72" t="str">
        <f t="shared" si="12"/>
        <v>--</v>
      </c>
      <c r="K73" s="72" t="str">
        <f t="shared" si="12"/>
        <v>--</v>
      </c>
      <c r="L73" s="72" t="str">
        <f t="shared" si="12"/>
        <v>--</v>
      </c>
      <c r="M73" s="72" t="str">
        <f t="shared" si="12"/>
        <v>--</v>
      </c>
      <c r="N73" s="72" t="str">
        <f t="shared" si="12"/>
        <v>--</v>
      </c>
      <c r="O73" s="72" t="str">
        <f t="shared" si="12"/>
        <v>--</v>
      </c>
      <c r="P73" s="72" t="str">
        <f t="shared" si="12"/>
        <v>--</v>
      </c>
      <c r="Q73" s="72" t="str">
        <f t="shared" si="12"/>
        <v>--</v>
      </c>
      <c r="R73" s="72" t="str">
        <f t="shared" si="12"/>
        <v>--</v>
      </c>
      <c r="S73" s="72" t="str">
        <f t="shared" si="12"/>
        <v>--</v>
      </c>
      <c r="T73" s="72" t="str">
        <f t="shared" si="12"/>
        <v>--</v>
      </c>
      <c r="U73" s="78">
        <f t="shared" si="15"/>
        <v>146.52382859141619</v>
      </c>
      <c r="V73" s="78">
        <f t="shared" si="16"/>
        <v>-8.1656924340540229</v>
      </c>
      <c r="W73" s="78">
        <f t="shared" si="17"/>
        <v>14.566986733636099</v>
      </c>
      <c r="X73" s="78">
        <f t="shared" si="18"/>
        <v>0.44797015483656821</v>
      </c>
      <c r="Y73" s="78">
        <f t="shared" si="19"/>
        <v>2.8446124989969945</v>
      </c>
      <c r="Z73" s="78">
        <f t="shared" si="20"/>
        <v>-1.6926522828113661</v>
      </c>
      <c r="AA73" s="78">
        <f t="shared" si="21"/>
        <v>-9.4938572032091315</v>
      </c>
      <c r="AB73" s="78">
        <f t="shared" si="22"/>
        <v>-11.520253999636537</v>
      </c>
      <c r="AC73" s="78">
        <f>(POWER(AB11/T11,1/9)-1)*100</f>
        <v>8.6468419493679782</v>
      </c>
    </row>
    <row r="74" spans="1:29" ht="12.75" customHeight="1" x14ac:dyDescent="0.15">
      <c r="A74" s="43">
        <v>4</v>
      </c>
      <c r="B74" s="74" t="s">
        <v>1051</v>
      </c>
      <c r="C74" s="13" t="s">
        <v>10</v>
      </c>
      <c r="D74" s="72">
        <f t="shared" si="14"/>
        <v>128.44467916176745</v>
      </c>
      <c r="E74" s="72">
        <f t="shared" si="12"/>
        <v>9.6667235069317599</v>
      </c>
      <c r="F74" s="72">
        <f t="shared" si="12"/>
        <v>-13.807399109917583</v>
      </c>
      <c r="G74" s="72">
        <f t="shared" si="12"/>
        <v>19.291018098080045</v>
      </c>
      <c r="H74" s="72">
        <f t="shared" si="12"/>
        <v>10.75754500369024</v>
      </c>
      <c r="I74" s="72">
        <f t="shared" si="12"/>
        <v>-12.495591731284577</v>
      </c>
      <c r="J74" s="72">
        <f t="shared" si="12"/>
        <v>-13.397337285606142</v>
      </c>
      <c r="K74" s="72">
        <f t="shared" si="12"/>
        <v>4.1776070932955918</v>
      </c>
      <c r="L74" s="72">
        <f t="shared" si="12"/>
        <v>-5.0541951271032275</v>
      </c>
      <c r="M74" s="72">
        <f t="shared" si="12"/>
        <v>4.6789024477356946</v>
      </c>
      <c r="N74" s="72">
        <f t="shared" si="12"/>
        <v>15.335428534064576</v>
      </c>
      <c r="O74" s="72">
        <f t="shared" si="12"/>
        <v>-22.120559361664021</v>
      </c>
      <c r="P74" s="72">
        <f t="shared" si="12"/>
        <v>-1.6246319770959872</v>
      </c>
      <c r="Q74" s="72">
        <f t="shared" si="12"/>
        <v>24.259936406656806</v>
      </c>
      <c r="R74" s="72">
        <f t="shared" si="12"/>
        <v>46.559550436605036</v>
      </c>
      <c r="S74" s="72">
        <f t="shared" si="12"/>
        <v>33.867777258548614</v>
      </c>
      <c r="T74" s="72">
        <f t="shared" si="12"/>
        <v>-2.968860414988427</v>
      </c>
      <c r="U74" s="78">
        <f t="shared" si="15"/>
        <v>9.2648695547698452</v>
      </c>
      <c r="V74" s="78">
        <f t="shared" si="16"/>
        <v>16.428242876883019</v>
      </c>
      <c r="W74" s="78">
        <f t="shared" si="17"/>
        <v>9.945571588654218</v>
      </c>
      <c r="X74" s="78">
        <f t="shared" si="18"/>
        <v>0.59415096751797591</v>
      </c>
      <c r="Y74" s="78">
        <f t="shared" si="19"/>
        <v>-9.553713037464675</v>
      </c>
      <c r="Z74" s="78">
        <f t="shared" si="20"/>
        <v>1.3589355709903401</v>
      </c>
      <c r="AA74" s="78">
        <f t="shared" si="21"/>
        <v>-10.816242929579246</v>
      </c>
      <c r="AB74" s="78">
        <f t="shared" si="22"/>
        <v>-18.180332105104185</v>
      </c>
      <c r="AC74" s="78">
        <f t="shared" si="23"/>
        <v>5.8678596054391408</v>
      </c>
    </row>
    <row r="75" spans="1:29" ht="12.75" customHeight="1" x14ac:dyDescent="0.15">
      <c r="A75" s="43">
        <v>5</v>
      </c>
      <c r="B75" s="74" t="s">
        <v>1052</v>
      </c>
      <c r="C75" s="13" t="s">
        <v>10</v>
      </c>
      <c r="D75" s="72">
        <f t="shared" si="14"/>
        <v>56.136033156502577</v>
      </c>
      <c r="E75" s="72">
        <f t="shared" si="12"/>
        <v>51.798099528139602</v>
      </c>
      <c r="F75" s="72">
        <f t="shared" si="12"/>
        <v>35.329728774376491</v>
      </c>
      <c r="G75" s="72">
        <f t="shared" si="12"/>
        <v>20.053526427954111</v>
      </c>
      <c r="H75" s="72">
        <f t="shared" si="12"/>
        <v>24.961539071040775</v>
      </c>
      <c r="I75" s="72">
        <f t="shared" si="12"/>
        <v>-7.1777253280856854</v>
      </c>
      <c r="J75" s="72">
        <f t="shared" si="12"/>
        <v>-3.1565297382061601</v>
      </c>
      <c r="K75" s="72">
        <f t="shared" si="12"/>
        <v>-16.861257467191606</v>
      </c>
      <c r="L75" s="72">
        <f t="shared" si="12"/>
        <v>22.887753300052921</v>
      </c>
      <c r="M75" s="72">
        <f t="shared" si="12"/>
        <v>-0.62298330095725873</v>
      </c>
      <c r="N75" s="72">
        <f t="shared" si="12"/>
        <v>-34.609055027425356</v>
      </c>
      <c r="O75" s="72">
        <f t="shared" si="12"/>
        <v>-31.839537825857121</v>
      </c>
      <c r="P75" s="72">
        <f t="shared" si="12"/>
        <v>-16.659298967330898</v>
      </c>
      <c r="Q75" s="72">
        <f t="shared" si="12"/>
        <v>-13.782933543411801</v>
      </c>
      <c r="R75" s="72">
        <f t="shared" si="12"/>
        <v>-6.2288496355330238</v>
      </c>
      <c r="S75" s="72">
        <f t="shared" si="12"/>
        <v>-11.769528697925409</v>
      </c>
      <c r="T75" s="72">
        <f t="shared" si="12"/>
        <v>-27.004860829115117</v>
      </c>
      <c r="U75" s="78">
        <f t="shared" si="15"/>
        <v>-0.8703156325518222</v>
      </c>
      <c r="V75" s="78">
        <f t="shared" si="16"/>
        <v>-9.4873597694205785</v>
      </c>
      <c r="W75" s="78">
        <f t="shared" si="17"/>
        <v>-13.695789319045247</v>
      </c>
      <c r="X75" s="78">
        <f t="shared" si="18"/>
        <v>-0.97776640771553502</v>
      </c>
      <c r="Y75" s="78">
        <f t="shared" si="19"/>
        <v>1.6055276018442726</v>
      </c>
      <c r="Z75" s="78">
        <f t="shared" si="20"/>
        <v>-2.310392398101456</v>
      </c>
      <c r="AA75" s="78">
        <f t="shared" si="21"/>
        <v>-20.187300724389416</v>
      </c>
      <c r="AB75" s="78">
        <f t="shared" si="22"/>
        <v>-25.36643803430006</v>
      </c>
      <c r="AC75" s="78">
        <f t="shared" si="23"/>
        <v>-3.6037264708520977</v>
      </c>
    </row>
    <row r="76" spans="1:29" ht="12.75" customHeight="1" x14ac:dyDescent="0.15">
      <c r="A76" s="43">
        <v>6</v>
      </c>
      <c r="B76" s="74" t="s">
        <v>1048</v>
      </c>
      <c r="C76" s="13" t="s">
        <v>10</v>
      </c>
      <c r="D76" s="72">
        <f t="shared" si="14"/>
        <v>16.957160167427162</v>
      </c>
      <c r="E76" s="72">
        <f t="shared" si="12"/>
        <v>18.384535202006163</v>
      </c>
      <c r="F76" s="72">
        <f t="shared" si="12"/>
        <v>-0.34473760440769752</v>
      </c>
      <c r="G76" s="72">
        <f t="shared" si="12"/>
        <v>0.2523455631160374</v>
      </c>
      <c r="H76" s="72">
        <f t="shared" si="12"/>
        <v>6.3532735349691905</v>
      </c>
      <c r="I76" s="72">
        <f t="shared" si="12"/>
        <v>34.768243045176746</v>
      </c>
      <c r="J76" s="72">
        <f t="shared" si="12"/>
        <v>-11.683690146698694</v>
      </c>
      <c r="K76" s="72">
        <f t="shared" si="12"/>
        <v>-12.636305046610516</v>
      </c>
      <c r="L76" s="72">
        <f t="shared" si="12"/>
        <v>-12.705688621629548</v>
      </c>
      <c r="M76" s="72">
        <f t="shared" si="12"/>
        <v>2.503550669261827</v>
      </c>
      <c r="N76" s="72">
        <f t="shared" si="12"/>
        <v>23.039100981149716</v>
      </c>
      <c r="O76" s="72">
        <f t="shared" si="12"/>
        <v>-27.107981511514154</v>
      </c>
      <c r="P76" s="72">
        <f t="shared" si="12"/>
        <v>-12.629106916522218</v>
      </c>
      <c r="Q76" s="72">
        <f t="shared" si="12"/>
        <v>-49.154518198722677</v>
      </c>
      <c r="R76" s="72">
        <f t="shared" si="12"/>
        <v>7.4187805334309047</v>
      </c>
      <c r="S76" s="72">
        <f t="shared" si="12"/>
        <v>19.173885067769532</v>
      </c>
      <c r="T76" s="72">
        <f t="shared" si="12"/>
        <v>-17.142515415648447</v>
      </c>
      <c r="U76" s="78">
        <f t="shared" si="15"/>
        <v>34.476100619577863</v>
      </c>
      <c r="V76" s="78">
        <f t="shared" si="16"/>
        <v>5.074585876059885</v>
      </c>
      <c r="W76" s="78">
        <f t="shared" si="17"/>
        <v>12.386696453545625</v>
      </c>
      <c r="X76" s="78">
        <f t="shared" si="18"/>
        <v>3.4039201190430219</v>
      </c>
      <c r="Y76" s="78">
        <f t="shared" si="19"/>
        <v>-9.7719301745737681</v>
      </c>
      <c r="Z76" s="78">
        <f t="shared" si="20"/>
        <v>16.837780580605965</v>
      </c>
      <c r="AA76" s="78">
        <f t="shared" si="21"/>
        <v>-1.1498452674221653</v>
      </c>
      <c r="AB76" s="78">
        <f t="shared" si="22"/>
        <v>-18.59283622684022</v>
      </c>
      <c r="AC76" s="78">
        <f t="shared" si="23"/>
        <v>-0.82685062234517659</v>
      </c>
    </row>
    <row r="77" spans="1:29" ht="12.75" customHeight="1" x14ac:dyDescent="0.15">
      <c r="A77" s="43">
        <v>7</v>
      </c>
      <c r="B77" s="74" t="s">
        <v>1050</v>
      </c>
      <c r="C77" s="13" t="s">
        <v>10</v>
      </c>
      <c r="D77" s="72">
        <f t="shared" si="14"/>
        <v>78.40564254234576</v>
      </c>
      <c r="E77" s="72">
        <f t="shared" si="12"/>
        <v>51.570367117817966</v>
      </c>
      <c r="F77" s="72">
        <f t="shared" si="12"/>
        <v>29.709082800586003</v>
      </c>
      <c r="G77" s="72">
        <f t="shared" si="12"/>
        <v>52.404841284018289</v>
      </c>
      <c r="H77" s="72">
        <f t="shared" si="12"/>
        <v>24.788837184111713</v>
      </c>
      <c r="I77" s="72">
        <f t="shared" si="12"/>
        <v>0.82350961883182094</v>
      </c>
      <c r="J77" s="72">
        <f t="shared" si="12"/>
        <v>8.162542429477071E-2</v>
      </c>
      <c r="K77" s="72">
        <f t="shared" si="12"/>
        <v>-1.2739607244630946</v>
      </c>
      <c r="L77" s="72">
        <f t="shared" si="12"/>
        <v>7.063104819202735</v>
      </c>
      <c r="M77" s="72">
        <f t="shared" si="12"/>
        <v>5.2289866794119888</v>
      </c>
      <c r="N77" s="72">
        <f t="shared" si="12"/>
        <v>-12.448687311596515</v>
      </c>
      <c r="O77" s="72">
        <f t="shared" si="12"/>
        <v>-6.468565168479671</v>
      </c>
      <c r="P77" s="72">
        <f t="shared" si="12"/>
        <v>-14.681177738087854</v>
      </c>
      <c r="Q77" s="72">
        <f t="shared" si="12"/>
        <v>-24.528191269862589</v>
      </c>
      <c r="R77" s="72">
        <f t="shared" si="12"/>
        <v>13.010650026113836</v>
      </c>
      <c r="S77" s="72">
        <f t="shared" si="12"/>
        <v>-7.0057502615758978</v>
      </c>
      <c r="T77" s="72">
        <f t="shared" si="12"/>
        <v>-0.46963163057587565</v>
      </c>
      <c r="U77" s="78">
        <f t="shared" si="15"/>
        <v>6.1965854935845783</v>
      </c>
      <c r="V77" s="78">
        <f t="shared" si="16"/>
        <v>7.4768710864588002</v>
      </c>
      <c r="W77" s="78">
        <f t="shared" si="17"/>
        <v>1.7669200300717023</v>
      </c>
      <c r="X77" s="78">
        <f t="shared" si="18"/>
        <v>5.7838507540972586</v>
      </c>
      <c r="Y77" s="78">
        <f t="shared" si="19"/>
        <v>-10.179316033777084</v>
      </c>
      <c r="Z77" s="78">
        <f t="shared" si="20"/>
        <v>-2.4299359801432558</v>
      </c>
      <c r="AA77" s="78">
        <f t="shared" si="21"/>
        <v>-5.5617116718569832</v>
      </c>
      <c r="AB77" s="78">
        <f t="shared" si="22"/>
        <v>-10.746338542551698</v>
      </c>
      <c r="AC77" s="78">
        <f t="shared" si="23"/>
        <v>5.2128694033379386</v>
      </c>
    </row>
    <row r="78" spans="1:29" ht="12.75" customHeight="1" x14ac:dyDescent="0.15">
      <c r="A78" s="43">
        <v>8</v>
      </c>
      <c r="B78" s="74" t="s">
        <v>1046</v>
      </c>
      <c r="C78" s="13" t="s">
        <v>10</v>
      </c>
      <c r="D78" s="72">
        <f t="shared" si="14"/>
        <v>34.981019304247837</v>
      </c>
      <c r="E78" s="72">
        <f t="shared" si="12"/>
        <v>-10.282457554226269</v>
      </c>
      <c r="F78" s="72">
        <f t="shared" si="12"/>
        <v>46.496540865762427</v>
      </c>
      <c r="G78" s="72">
        <f t="shared" si="12"/>
        <v>17.162652357398997</v>
      </c>
      <c r="H78" s="72">
        <f t="shared" si="12"/>
        <v>26.157934807527397</v>
      </c>
      <c r="I78" s="72">
        <f t="shared" si="12"/>
        <v>-25.994423883887734</v>
      </c>
      <c r="J78" s="72">
        <f t="shared" si="12"/>
        <v>4.1240356823950322</v>
      </c>
      <c r="K78" s="72">
        <f t="shared" si="12"/>
        <v>-13.622857204625774</v>
      </c>
      <c r="L78" s="72">
        <f t="shared" si="12"/>
        <v>4.012867645600366</v>
      </c>
      <c r="M78" s="72">
        <f t="shared" si="12"/>
        <v>-17.908678263311245</v>
      </c>
      <c r="N78" s="72">
        <f t="shared" si="12"/>
        <v>-22.406022343125017</v>
      </c>
      <c r="O78" s="72">
        <f t="shared" si="12"/>
        <v>-32.869606159462279</v>
      </c>
      <c r="P78" s="72">
        <f t="shared" si="12"/>
        <v>17.201972389058184</v>
      </c>
      <c r="Q78" s="72">
        <f t="shared" si="12"/>
        <v>-36.240613905358586</v>
      </c>
      <c r="R78" s="72">
        <f t="shared" si="12"/>
        <v>42.979601829002348</v>
      </c>
      <c r="S78" s="72">
        <f t="shared" si="12"/>
        <v>26.446811262281273</v>
      </c>
      <c r="T78" s="72">
        <f t="shared" si="12"/>
        <v>-10.290109533027874</v>
      </c>
      <c r="U78" s="78">
        <f t="shared" si="15"/>
        <v>9.7312440452071343</v>
      </c>
      <c r="V78" s="78">
        <f t="shared" si="16"/>
        <v>11.668542356851447</v>
      </c>
      <c r="W78" s="78">
        <f t="shared" si="17"/>
        <v>15.549325984471494</v>
      </c>
      <c r="X78" s="78">
        <f t="shared" si="18"/>
        <v>-14.25270304640766</v>
      </c>
      <c r="Y78" s="78">
        <f t="shared" si="19"/>
        <v>-4.8924862082958782</v>
      </c>
      <c r="Z78" s="78">
        <f t="shared" si="20"/>
        <v>-1.4744939664263796</v>
      </c>
      <c r="AA78" s="78">
        <f t="shared" si="21"/>
        <v>-7.8081801296583677</v>
      </c>
      <c r="AB78" s="78">
        <f t="shared" si="22"/>
        <v>112.63421644824422</v>
      </c>
      <c r="AC78" s="78">
        <f t="shared" si="23"/>
        <v>2.8914948016533826</v>
      </c>
    </row>
    <row r="79" spans="1:29" ht="12.75" customHeight="1" x14ac:dyDescent="0.15">
      <c r="A79" s="43">
        <v>9</v>
      </c>
      <c r="B79" s="74">
        <v>621132</v>
      </c>
      <c r="C79" s="13" t="s">
        <v>10</v>
      </c>
      <c r="D79" s="72">
        <f t="shared" si="14"/>
        <v>4.6645017793594405</v>
      </c>
      <c r="E79" s="72">
        <f t="shared" si="12"/>
        <v>3.7031304056598344</v>
      </c>
      <c r="F79" s="72">
        <f t="shared" si="12"/>
        <v>20.564409471950555</v>
      </c>
      <c r="G79" s="72">
        <f t="shared" si="12"/>
        <v>10.872280247269956</v>
      </c>
      <c r="H79" s="72">
        <f t="shared" si="12"/>
        <v>-49.190150185535131</v>
      </c>
      <c r="I79" s="72">
        <f t="shared" si="12"/>
        <v>111.75942556955053</v>
      </c>
      <c r="J79" s="72">
        <f t="shared" si="12"/>
        <v>-30.022402196131026</v>
      </c>
      <c r="K79" s="72">
        <f t="shared" si="12"/>
        <v>-40.947321827421092</v>
      </c>
      <c r="L79" s="72">
        <f t="shared" si="12"/>
        <v>23.762659031333015</v>
      </c>
      <c r="M79" s="72">
        <f t="shared" si="12"/>
        <v>-11.892843937816636</v>
      </c>
      <c r="N79" s="72">
        <f t="shared" si="12"/>
        <v>24.711985890775679</v>
      </c>
      <c r="O79" s="72">
        <f t="shared" si="12"/>
        <v>-8.8508940007323105</v>
      </c>
      <c r="P79" s="72">
        <f t="shared" si="12"/>
        <v>12.256398662266307</v>
      </c>
      <c r="Q79" s="72">
        <f t="shared" si="12"/>
        <v>5.5295946373344833</v>
      </c>
      <c r="R79" s="72">
        <f t="shared" si="12"/>
        <v>76.676310195469995</v>
      </c>
      <c r="S79" s="72">
        <f t="shared" si="12"/>
        <v>83.767064928061615</v>
      </c>
      <c r="T79" s="72">
        <f t="shared" si="12"/>
        <v>1.1887508082118075</v>
      </c>
      <c r="U79" s="78">
        <f t="shared" si="15"/>
        <v>-1.7353261729462588</v>
      </c>
      <c r="V79" s="78">
        <f t="shared" si="16"/>
        <v>14.759769827206043</v>
      </c>
      <c r="W79" s="78">
        <f t="shared" si="17"/>
        <v>-26.599634232566544</v>
      </c>
      <c r="X79" s="78">
        <f t="shared" si="18"/>
        <v>-26.748951465378838</v>
      </c>
      <c r="Y79" s="78">
        <f t="shared" si="19"/>
        <v>30.00454719975906</v>
      </c>
      <c r="Z79" s="78">
        <f t="shared" si="20"/>
        <v>47.915056236769601</v>
      </c>
      <c r="AA79" s="78">
        <f t="shared" si="21"/>
        <v>11.648405281920347</v>
      </c>
      <c r="AB79" s="78">
        <f t="shared" si="22"/>
        <v>-52.05181841194549</v>
      </c>
      <c r="AC79" s="78">
        <f t="shared" si="23"/>
        <v>2.5864719335001007</v>
      </c>
    </row>
    <row r="80" spans="1:29" ht="12.75" customHeight="1" x14ac:dyDescent="0.15">
      <c r="A80" s="43">
        <v>10</v>
      </c>
      <c r="B80" s="74" t="s">
        <v>1042</v>
      </c>
      <c r="C80" s="13" t="s">
        <v>10</v>
      </c>
      <c r="D80" s="72">
        <f t="shared" si="14"/>
        <v>-0.67038971832981531</v>
      </c>
      <c r="E80" s="72">
        <f t="shared" si="12"/>
        <v>269.41720122931133</v>
      </c>
      <c r="F80" s="72">
        <f t="shared" si="12"/>
        <v>8.9462711314147327</v>
      </c>
      <c r="G80" s="72">
        <f t="shared" si="12"/>
        <v>-34.714883123035463</v>
      </c>
      <c r="H80" s="72">
        <f t="shared" si="12"/>
        <v>23.093043556509102</v>
      </c>
      <c r="I80" s="72">
        <f t="shared" si="12"/>
        <v>22.881121999330873</v>
      </c>
      <c r="J80" s="72">
        <f t="shared" si="12"/>
        <v>-9.8075696047890233</v>
      </c>
      <c r="K80" s="72">
        <f t="shared" si="12"/>
        <v>-23.351497339184291</v>
      </c>
      <c r="L80" s="72">
        <f t="shared" si="12"/>
        <v>2.3378247765130027</v>
      </c>
      <c r="M80" s="72">
        <f t="shared" si="12"/>
        <v>98.14952621531009</v>
      </c>
      <c r="N80" s="72">
        <f t="shared" si="12"/>
        <v>-1.1552220249253082</v>
      </c>
      <c r="O80" s="72">
        <f t="shared" si="12"/>
        <v>-11.248736273411268</v>
      </c>
      <c r="P80" s="72">
        <f t="shared" si="12"/>
        <v>4.5146627304040834</v>
      </c>
      <c r="Q80" s="72">
        <f t="shared" si="12"/>
        <v>-26.870100538783419</v>
      </c>
      <c r="R80" s="72">
        <f t="shared" si="12"/>
        <v>26.793870993994148</v>
      </c>
      <c r="S80" s="72">
        <f t="shared" si="12"/>
        <v>30.351272658481776</v>
      </c>
      <c r="T80" s="72">
        <f t="shared" si="12"/>
        <v>-5.7842083388985088</v>
      </c>
      <c r="U80" s="78">
        <f t="shared" si="15"/>
        <v>-1.537958192398662</v>
      </c>
      <c r="V80" s="78">
        <f t="shared" si="16"/>
        <v>7.3805295759487706</v>
      </c>
      <c r="W80" s="78">
        <f t="shared" si="17"/>
        <v>-10.331360316601121</v>
      </c>
      <c r="X80" s="78">
        <f t="shared" si="18"/>
        <v>-8.067764685450669</v>
      </c>
      <c r="Y80" s="78">
        <f t="shared" si="19"/>
        <v>16.458679366283874</v>
      </c>
      <c r="Z80" s="78">
        <f t="shared" si="20"/>
        <v>9.335128910824352</v>
      </c>
      <c r="AA80" s="78">
        <f t="shared" si="21"/>
        <v>9.6708377103191197</v>
      </c>
      <c r="AB80" s="78">
        <f t="shared" si="22"/>
        <v>-22.276078144307647</v>
      </c>
      <c r="AC80" s="78">
        <f t="shared" si="23"/>
        <v>6.7509173390914556</v>
      </c>
    </row>
    <row r="81" spans="1:29" ht="12.75" customHeight="1" x14ac:dyDescent="0.15">
      <c r="A81" s="43">
        <v>11</v>
      </c>
      <c r="B81" s="74" t="s">
        <v>1045</v>
      </c>
      <c r="C81" s="13" t="s">
        <v>10</v>
      </c>
      <c r="D81" s="72">
        <f t="shared" si="14"/>
        <v>54.196231817673265</v>
      </c>
      <c r="E81" s="72">
        <f t="shared" si="12"/>
        <v>81.41579091744066</v>
      </c>
      <c r="F81" s="72">
        <f t="shared" si="12"/>
        <v>3.95691004546957</v>
      </c>
      <c r="G81" s="72">
        <f t="shared" si="12"/>
        <v>23.48488917441432</v>
      </c>
      <c r="H81" s="72">
        <f t="shared" si="12"/>
        <v>43.203271608195934</v>
      </c>
      <c r="I81" s="72">
        <f t="shared" si="12"/>
        <v>1.5511122607651799</v>
      </c>
      <c r="J81" s="72">
        <f t="shared" si="12"/>
        <v>21.324047197246784</v>
      </c>
      <c r="K81" s="72">
        <f t="shared" si="12"/>
        <v>45.431260070958558</v>
      </c>
      <c r="L81" s="72">
        <f t="shared" si="12"/>
        <v>23.014372031181779</v>
      </c>
      <c r="M81" s="72">
        <f t="shared" si="12"/>
        <v>5.4638968610761793</v>
      </c>
      <c r="N81" s="72">
        <f t="shared" si="12"/>
        <v>-9.7551255812541484</v>
      </c>
      <c r="O81" s="72">
        <f t="shared" si="12"/>
        <v>-7.9014233765666262</v>
      </c>
      <c r="P81" s="72">
        <f t="shared" si="12"/>
        <v>-16.627419401924982</v>
      </c>
      <c r="Q81" s="72">
        <f t="shared" si="12"/>
        <v>-19.287328169376067</v>
      </c>
      <c r="R81" s="72">
        <f t="shared" si="12"/>
        <v>18.314937897919322</v>
      </c>
      <c r="S81" s="72">
        <f t="shared" si="12"/>
        <v>10.16621647595295</v>
      </c>
      <c r="T81" s="72">
        <f t="shared" si="12"/>
        <v>4.1500273870380511</v>
      </c>
      <c r="U81" s="78">
        <f t="shared" si="15"/>
        <v>10.075801903691996</v>
      </c>
      <c r="V81" s="78">
        <f t="shared" si="16"/>
        <v>1.2562103843610828</v>
      </c>
      <c r="W81" s="78">
        <f t="shared" si="17"/>
        <v>-10.439007502821653</v>
      </c>
      <c r="X81" s="78">
        <f t="shared" si="18"/>
        <v>0.29843436222162723</v>
      </c>
      <c r="Y81" s="78">
        <f t="shared" si="19"/>
        <v>7.3010431478662099</v>
      </c>
      <c r="Z81" s="78">
        <f t="shared" si="20"/>
        <v>-1.8564322023970021</v>
      </c>
      <c r="AA81" s="78">
        <f t="shared" si="21"/>
        <v>2.9736983092623746</v>
      </c>
      <c r="AB81" s="78">
        <f t="shared" si="22"/>
        <v>-15.146534138124807</v>
      </c>
      <c r="AC81" s="78">
        <f t="shared" si="23"/>
        <v>8.5107708992284046</v>
      </c>
    </row>
    <row r="82" spans="1:29" ht="12.75" customHeight="1" x14ac:dyDescent="0.15">
      <c r="A82" s="43">
        <v>12</v>
      </c>
      <c r="B82" s="74" t="s">
        <v>1047</v>
      </c>
      <c r="C82" s="13" t="s">
        <v>10</v>
      </c>
      <c r="D82" s="72">
        <f t="shared" si="14"/>
        <v>20.537794093845463</v>
      </c>
      <c r="E82" s="72">
        <f t="shared" si="12"/>
        <v>220.430897355485</v>
      </c>
      <c r="F82" s="72">
        <f t="shared" si="12"/>
        <v>68.852450753390457</v>
      </c>
      <c r="G82" s="72">
        <f t="shared" si="12"/>
        <v>68.855823667194073</v>
      </c>
      <c r="H82" s="72">
        <f t="shared" si="12"/>
        <v>9.7937213244416057</v>
      </c>
      <c r="I82" s="72">
        <f t="shared" si="12"/>
        <v>6.1557806324079394</v>
      </c>
      <c r="J82" s="72">
        <f t="shared" si="12"/>
        <v>-4.5378534738643879</v>
      </c>
      <c r="K82" s="72">
        <f t="shared" si="12"/>
        <v>1.6760978847846246</v>
      </c>
      <c r="L82" s="72">
        <f t="shared" si="12"/>
        <v>-3.6343245837873468</v>
      </c>
      <c r="M82" s="72">
        <f t="shared" si="12"/>
        <v>-13.755749720251899</v>
      </c>
      <c r="N82" s="72">
        <f t="shared" si="12"/>
        <v>-21.771064706180496</v>
      </c>
      <c r="O82" s="72">
        <f t="shared" si="12"/>
        <v>-34.253695951258308</v>
      </c>
      <c r="P82" s="72">
        <f t="shared" si="12"/>
        <v>-9.5006532371988612</v>
      </c>
      <c r="Q82" s="72">
        <f t="shared" si="12"/>
        <v>-40.542455890956099</v>
      </c>
      <c r="R82" s="72">
        <f t="shared" si="12"/>
        <v>2.8978410606035112</v>
      </c>
      <c r="S82" s="72">
        <f t="shared" si="12"/>
        <v>-15.861716451988286</v>
      </c>
      <c r="T82" s="72">
        <f t="shared" si="12"/>
        <v>-29.504662455749838</v>
      </c>
      <c r="U82" s="78">
        <f t="shared" si="15"/>
        <v>-4.1308399498032742</v>
      </c>
      <c r="V82" s="78">
        <f t="shared" si="16"/>
        <v>25.339697378735011</v>
      </c>
      <c r="W82" s="78">
        <f t="shared" si="17"/>
        <v>2.5104005563846954</v>
      </c>
      <c r="X82" s="78">
        <f t="shared" si="18"/>
        <v>6.5457396197529931</v>
      </c>
      <c r="Y82" s="78">
        <f t="shared" si="19"/>
        <v>2.1695195917136942</v>
      </c>
      <c r="Z82" s="78">
        <f t="shared" si="20"/>
        <v>11.664805403809837</v>
      </c>
      <c r="AA82" s="78">
        <f t="shared" si="21"/>
        <v>14.70796321505037</v>
      </c>
      <c r="AB82" s="78">
        <f t="shared" si="22"/>
        <v>-12.886915594612674</v>
      </c>
      <c r="AC82" s="78">
        <f t="shared" si="23"/>
        <v>3.7688533716915495</v>
      </c>
    </row>
    <row r="83" spans="1:29" ht="12.75" customHeight="1" x14ac:dyDescent="0.15">
      <c r="A83" s="43">
        <v>13</v>
      </c>
      <c r="B83" s="74" t="s">
        <v>1041</v>
      </c>
      <c r="C83" s="13" t="s">
        <v>10</v>
      </c>
      <c r="D83" s="72">
        <f t="shared" si="14"/>
        <v>79.630709643105376</v>
      </c>
      <c r="E83" s="72">
        <f t="shared" ref="E83:T93" si="24">IF(D21=0,"--",((E21/D21)*100-100))</f>
        <v>31.318114903586746</v>
      </c>
      <c r="F83" s="72">
        <f t="shared" si="24"/>
        <v>60.205043781104024</v>
      </c>
      <c r="G83" s="72">
        <f t="shared" si="24"/>
        <v>-13.34251300592399</v>
      </c>
      <c r="H83" s="72">
        <f t="shared" si="24"/>
        <v>19.481670513153034</v>
      </c>
      <c r="I83" s="72">
        <f t="shared" si="24"/>
        <v>-19.766066563742044</v>
      </c>
      <c r="J83" s="72">
        <f t="shared" si="24"/>
        <v>-28.0973391169872</v>
      </c>
      <c r="K83" s="72">
        <f t="shared" si="24"/>
        <v>16.366674972373346</v>
      </c>
      <c r="L83" s="72">
        <f t="shared" si="24"/>
        <v>-0.83350971445658217</v>
      </c>
      <c r="M83" s="72">
        <f t="shared" si="24"/>
        <v>13.958597416778701</v>
      </c>
      <c r="N83" s="72">
        <f t="shared" si="24"/>
        <v>-18.189210209770749</v>
      </c>
      <c r="O83" s="72">
        <f t="shared" si="24"/>
        <v>-28.967977825043803</v>
      </c>
      <c r="P83" s="72">
        <f t="shared" si="24"/>
        <v>31.434065377998166</v>
      </c>
      <c r="Q83" s="72">
        <f t="shared" si="24"/>
        <v>-29.811436955854703</v>
      </c>
      <c r="R83" s="72">
        <f t="shared" si="24"/>
        <v>22.7255136449551</v>
      </c>
      <c r="S83" s="72">
        <f t="shared" si="24"/>
        <v>28.958011718027109</v>
      </c>
      <c r="T83" s="72">
        <f t="shared" si="24"/>
        <v>0.45744115583148925</v>
      </c>
      <c r="U83" s="78">
        <f t="shared" si="15"/>
        <v>-5.8320931779539364</v>
      </c>
      <c r="V83" s="78">
        <f t="shared" si="16"/>
        <v>18.835845027696536</v>
      </c>
      <c r="W83" s="78">
        <f t="shared" si="17"/>
        <v>-3.2431868288334158</v>
      </c>
      <c r="X83" s="78">
        <f t="shared" si="18"/>
        <v>-27.211436906081587</v>
      </c>
      <c r="Y83" s="78">
        <f t="shared" si="19"/>
        <v>12.251099182804538</v>
      </c>
      <c r="Z83" s="78">
        <f t="shared" si="20"/>
        <v>12.170280868706328</v>
      </c>
      <c r="AA83" s="78">
        <f t="shared" si="21"/>
        <v>4.3156826435013045</v>
      </c>
      <c r="AB83" s="78">
        <f t="shared" si="22"/>
        <v>-47.247478997734106</v>
      </c>
      <c r="AC83" s="78">
        <f t="shared" si="23"/>
        <v>1.2510969451715814</v>
      </c>
    </row>
    <row r="84" spans="1:29" ht="12.75" customHeight="1" x14ac:dyDescent="0.15">
      <c r="A84" s="43">
        <v>14</v>
      </c>
      <c r="B84" s="74">
        <v>650500</v>
      </c>
      <c r="C84" s="13" t="s">
        <v>10</v>
      </c>
      <c r="D84" s="72" t="str">
        <f t="shared" si="14"/>
        <v>--</v>
      </c>
      <c r="E84" s="72" t="str">
        <f t="shared" si="24"/>
        <v>--</v>
      </c>
      <c r="F84" s="72" t="str">
        <f t="shared" si="24"/>
        <v>--</v>
      </c>
      <c r="G84" s="72" t="str">
        <f t="shared" si="24"/>
        <v>--</v>
      </c>
      <c r="H84" s="72" t="str">
        <f t="shared" si="24"/>
        <v>--</v>
      </c>
      <c r="I84" s="72" t="str">
        <f t="shared" si="24"/>
        <v>--</v>
      </c>
      <c r="J84" s="72" t="str">
        <f t="shared" si="24"/>
        <v>--</v>
      </c>
      <c r="K84" s="72" t="str">
        <f t="shared" si="24"/>
        <v>--</v>
      </c>
      <c r="L84" s="72" t="str">
        <f t="shared" si="24"/>
        <v>--</v>
      </c>
      <c r="M84" s="72" t="str">
        <f t="shared" si="24"/>
        <v>--</v>
      </c>
      <c r="N84" s="72" t="str">
        <f t="shared" si="24"/>
        <v>--</v>
      </c>
      <c r="O84" s="72" t="str">
        <f t="shared" si="24"/>
        <v>--</v>
      </c>
      <c r="P84" s="72" t="str">
        <f t="shared" si="24"/>
        <v>--</v>
      </c>
      <c r="Q84" s="72" t="str">
        <f t="shared" si="24"/>
        <v>--</v>
      </c>
      <c r="R84" s="72" t="str">
        <f t="shared" si="24"/>
        <v>--</v>
      </c>
      <c r="S84" s="72" t="str">
        <f t="shared" si="24"/>
        <v>--</v>
      </c>
      <c r="T84" s="72" t="str">
        <f t="shared" si="24"/>
        <v>--</v>
      </c>
      <c r="U84" s="78">
        <f t="shared" si="15"/>
        <v>-0.58858044112068342</v>
      </c>
      <c r="V84" s="78">
        <f t="shared" si="16"/>
        <v>20.668882897791789</v>
      </c>
      <c r="W84" s="78">
        <f t="shared" si="17"/>
        <v>12.627085553831591</v>
      </c>
      <c r="X84" s="78">
        <f t="shared" si="18"/>
        <v>21.166505610024842</v>
      </c>
      <c r="Y84" s="78">
        <f t="shared" si="19"/>
        <v>37.216312939350757</v>
      </c>
      <c r="Z84" s="78">
        <f t="shared" si="20"/>
        <v>-2.9205969043678834</v>
      </c>
      <c r="AA84" s="78">
        <f t="shared" si="21"/>
        <v>-3.7450945182885107</v>
      </c>
      <c r="AB84" s="78">
        <f t="shared" si="22"/>
        <v>21.773784976526869</v>
      </c>
      <c r="AC84" s="78">
        <f>(POWER(AB22/T22,1/9)-1)*100</f>
        <v>10.990336607885265</v>
      </c>
    </row>
    <row r="85" spans="1:29" ht="12.75" customHeight="1" x14ac:dyDescent="0.15">
      <c r="A85" s="43">
        <v>15</v>
      </c>
      <c r="B85" s="74" t="s">
        <v>1043</v>
      </c>
      <c r="C85" s="13" t="s">
        <v>10</v>
      </c>
      <c r="D85" s="72">
        <f t="shared" si="14"/>
        <v>70.891509439741696</v>
      </c>
      <c r="E85" s="72">
        <f t="shared" si="24"/>
        <v>28.495901023883675</v>
      </c>
      <c r="F85" s="72">
        <f t="shared" si="24"/>
        <v>-2.2888242522666644</v>
      </c>
      <c r="G85" s="72">
        <f t="shared" si="24"/>
        <v>50.644683759945451</v>
      </c>
      <c r="H85" s="72">
        <f t="shared" si="24"/>
        <v>3.0321772582191358</v>
      </c>
      <c r="I85" s="72">
        <f t="shared" si="24"/>
        <v>103.35015679600997</v>
      </c>
      <c r="J85" s="72">
        <f t="shared" si="24"/>
        <v>13.699766644549015</v>
      </c>
      <c r="K85" s="72">
        <f t="shared" si="24"/>
        <v>5.699656587012214</v>
      </c>
      <c r="L85" s="72">
        <f t="shared" si="24"/>
        <v>3.7498273367032198</v>
      </c>
      <c r="M85" s="72">
        <f t="shared" si="24"/>
        <v>32.419586079410095</v>
      </c>
      <c r="N85" s="72">
        <f t="shared" si="24"/>
        <v>-13.772217770538603</v>
      </c>
      <c r="O85" s="72">
        <f t="shared" si="24"/>
        <v>-21.909526605988646</v>
      </c>
      <c r="P85" s="72">
        <f t="shared" si="24"/>
        <v>-10.372487420979468</v>
      </c>
      <c r="Q85" s="72">
        <f t="shared" si="24"/>
        <v>-19.36173164190636</v>
      </c>
      <c r="R85" s="72">
        <f t="shared" si="24"/>
        <v>-11.587088018100729</v>
      </c>
      <c r="S85" s="72">
        <f t="shared" si="24"/>
        <v>4.3192600652883755</v>
      </c>
      <c r="T85" s="72">
        <f t="shared" si="24"/>
        <v>-21.98177715969895</v>
      </c>
      <c r="U85" s="78">
        <f t="shared" si="15"/>
        <v>20.374203933312401</v>
      </c>
      <c r="V85" s="78">
        <f t="shared" si="16"/>
        <v>40.455569958474825</v>
      </c>
      <c r="W85" s="78">
        <f t="shared" si="17"/>
        <v>16.91773580507045</v>
      </c>
      <c r="X85" s="78">
        <f t="shared" si="18"/>
        <v>-10.467352582872081</v>
      </c>
      <c r="Y85" s="78">
        <f t="shared" si="19"/>
        <v>0.48134857063762126</v>
      </c>
      <c r="Z85" s="78">
        <f t="shared" si="20"/>
        <v>12.505997831255229</v>
      </c>
      <c r="AA85" s="78">
        <f t="shared" si="21"/>
        <v>-5.5345474150432779</v>
      </c>
      <c r="AB85" s="78">
        <f t="shared" si="22"/>
        <v>137.22595169412287</v>
      </c>
      <c r="AC85" s="78">
        <f t="shared" si="23"/>
        <v>11.651044692639179</v>
      </c>
    </row>
    <row r="86" spans="1:29" ht="12.75" customHeight="1" x14ac:dyDescent="0.15">
      <c r="A86" s="43">
        <v>16</v>
      </c>
      <c r="B86" s="74" t="s">
        <v>1038</v>
      </c>
      <c r="C86" s="13" t="s">
        <v>10</v>
      </c>
      <c r="D86" s="72">
        <f t="shared" si="14"/>
        <v>219.5276188550335</v>
      </c>
      <c r="E86" s="72">
        <f t="shared" si="24"/>
        <v>189.55816906585795</v>
      </c>
      <c r="F86" s="72">
        <f t="shared" si="24"/>
        <v>16.88907195863203</v>
      </c>
      <c r="G86" s="72">
        <f t="shared" si="24"/>
        <v>-7.3301931911793901</v>
      </c>
      <c r="H86" s="72">
        <f t="shared" si="24"/>
        <v>-10.485364846586137</v>
      </c>
      <c r="I86" s="72">
        <f t="shared" si="24"/>
        <v>18.21945130397944</v>
      </c>
      <c r="J86" s="72">
        <f t="shared" si="24"/>
        <v>-14.440876512278749</v>
      </c>
      <c r="K86" s="72">
        <f t="shared" si="24"/>
        <v>-11.370264490462915</v>
      </c>
      <c r="L86" s="72">
        <f t="shared" si="24"/>
        <v>-20.65186465771356</v>
      </c>
      <c r="M86" s="72">
        <f t="shared" si="24"/>
        <v>-1.9699481047168632</v>
      </c>
      <c r="N86" s="72">
        <f t="shared" si="24"/>
        <v>3.1095006283382958</v>
      </c>
      <c r="O86" s="72">
        <f t="shared" si="24"/>
        <v>-24.001270735102025</v>
      </c>
      <c r="P86" s="72">
        <f t="shared" si="24"/>
        <v>-2.9461638006938813</v>
      </c>
      <c r="Q86" s="72">
        <f t="shared" si="24"/>
        <v>-29.508830231440882</v>
      </c>
      <c r="R86" s="72">
        <f t="shared" si="24"/>
        <v>-10.291295250287376</v>
      </c>
      <c r="S86" s="72">
        <f t="shared" si="24"/>
        <v>22.88563709357328</v>
      </c>
      <c r="T86" s="72">
        <f t="shared" si="24"/>
        <v>16.036952796246425</v>
      </c>
      <c r="U86" s="78">
        <f t="shared" si="15"/>
        <v>-4.4787076362814702</v>
      </c>
      <c r="V86" s="78">
        <f t="shared" si="16"/>
        <v>-9.0731132542875628</v>
      </c>
      <c r="W86" s="78">
        <f t="shared" si="17"/>
        <v>16.581350583432027</v>
      </c>
      <c r="X86" s="78">
        <f t="shared" si="18"/>
        <v>31.305746846900888</v>
      </c>
      <c r="Y86" s="78">
        <f t="shared" si="19"/>
        <v>8.6634139917145063</v>
      </c>
      <c r="Z86" s="78">
        <f t="shared" si="20"/>
        <v>-8.2498418339814918</v>
      </c>
      <c r="AA86" s="78">
        <f t="shared" si="21"/>
        <v>3.8455545842689816</v>
      </c>
      <c r="AB86" s="78">
        <f t="shared" si="22"/>
        <v>-23.712811389863759</v>
      </c>
      <c r="AC86" s="78">
        <f t="shared" si="23"/>
        <v>5.9600929587913853</v>
      </c>
    </row>
    <row r="87" spans="1:29" ht="12.75" customHeight="1" x14ac:dyDescent="0.15">
      <c r="A87" s="43">
        <v>17</v>
      </c>
      <c r="B87" s="74">
        <v>650610</v>
      </c>
      <c r="C87" s="13" t="s">
        <v>10</v>
      </c>
      <c r="D87" s="72">
        <f t="shared" si="14"/>
        <v>68.408053382420633</v>
      </c>
      <c r="E87" s="72">
        <f t="shared" si="24"/>
        <v>4.0108225871226182</v>
      </c>
      <c r="F87" s="72">
        <f t="shared" si="24"/>
        <v>-24.850637323373192</v>
      </c>
      <c r="G87" s="72">
        <f t="shared" si="24"/>
        <v>-4.660890391347678</v>
      </c>
      <c r="H87" s="72">
        <f t="shared" si="24"/>
        <v>-29.775389602031879</v>
      </c>
      <c r="I87" s="72">
        <f t="shared" si="24"/>
        <v>-55.964338472255029</v>
      </c>
      <c r="J87" s="72">
        <f t="shared" si="24"/>
        <v>-22.413411469141337</v>
      </c>
      <c r="K87" s="72">
        <f t="shared" si="24"/>
        <v>-56.532741013956347</v>
      </c>
      <c r="L87" s="72">
        <f t="shared" si="24"/>
        <v>87.738698414595973</v>
      </c>
      <c r="M87" s="72">
        <f t="shared" si="24"/>
        <v>-19.67816729157849</v>
      </c>
      <c r="N87" s="72">
        <f t="shared" si="24"/>
        <v>35.106978305881483</v>
      </c>
      <c r="O87" s="72">
        <f t="shared" si="24"/>
        <v>5.7878120563214424</v>
      </c>
      <c r="P87" s="72">
        <f t="shared" si="24"/>
        <v>11.237260171470396</v>
      </c>
      <c r="Q87" s="72">
        <f t="shared" si="24"/>
        <v>-48.630254179535996</v>
      </c>
      <c r="R87" s="72">
        <f t="shared" si="24"/>
        <v>53.167776931861425</v>
      </c>
      <c r="S87" s="72">
        <f t="shared" si="24"/>
        <v>360.89107895869927</v>
      </c>
      <c r="T87" s="72">
        <f t="shared" si="24"/>
        <v>56.610733215583423</v>
      </c>
      <c r="U87" s="78">
        <f t="shared" si="15"/>
        <v>149.4337523959841</v>
      </c>
      <c r="V87" s="78">
        <f t="shared" si="16"/>
        <v>6.5006057953646632</v>
      </c>
      <c r="W87" s="78">
        <f t="shared" si="17"/>
        <v>4.0388023496202834</v>
      </c>
      <c r="X87" s="78">
        <f t="shared" si="18"/>
        <v>44.538838047069959</v>
      </c>
      <c r="Y87" s="78">
        <f t="shared" si="19"/>
        <v>3.7546746073364545</v>
      </c>
      <c r="Z87" s="78">
        <f t="shared" si="20"/>
        <v>6.389523032834532</v>
      </c>
      <c r="AA87" s="78">
        <f t="shared" si="21"/>
        <v>16.298653866812174</v>
      </c>
      <c r="AB87" s="78">
        <f t="shared" si="22"/>
        <v>-19.544453366851187</v>
      </c>
      <c r="AC87" s="78">
        <f t="shared" si="23"/>
        <v>7.9754513456474108</v>
      </c>
    </row>
    <row r="88" spans="1:29" ht="12.75" customHeight="1" x14ac:dyDescent="0.15">
      <c r="A88" s="43">
        <v>18</v>
      </c>
      <c r="B88" s="74" t="s">
        <v>1040</v>
      </c>
      <c r="C88" s="13" t="s">
        <v>10</v>
      </c>
      <c r="D88" s="72">
        <f t="shared" si="14"/>
        <v>-20.348709630857059</v>
      </c>
      <c r="E88" s="72">
        <f t="shared" si="24"/>
        <v>-19.918189655443314</v>
      </c>
      <c r="F88" s="72">
        <f t="shared" si="24"/>
        <v>-72.017764322917003</v>
      </c>
      <c r="G88" s="72">
        <f t="shared" si="24"/>
        <v>-26.166793970563347</v>
      </c>
      <c r="H88" s="72">
        <f t="shared" si="24"/>
        <v>139.90596833870646</v>
      </c>
      <c r="I88" s="72">
        <f t="shared" si="24"/>
        <v>801.33208840405382</v>
      </c>
      <c r="J88" s="72">
        <f t="shared" si="24"/>
        <v>45.646964839859692</v>
      </c>
      <c r="K88" s="72">
        <f t="shared" si="24"/>
        <v>74.544651958796493</v>
      </c>
      <c r="L88" s="72">
        <f t="shared" si="24"/>
        <v>55.009151628732837</v>
      </c>
      <c r="M88" s="72">
        <f t="shared" si="24"/>
        <v>19.019130483265997</v>
      </c>
      <c r="N88" s="72">
        <f t="shared" si="24"/>
        <v>-37.282443935276845</v>
      </c>
      <c r="O88" s="72">
        <f t="shared" si="24"/>
        <v>7.081973003983876</v>
      </c>
      <c r="P88" s="72">
        <f t="shared" si="24"/>
        <v>13.132018335906849</v>
      </c>
      <c r="Q88" s="72">
        <f t="shared" si="24"/>
        <v>-38.373780265687138</v>
      </c>
      <c r="R88" s="72">
        <f t="shared" si="24"/>
        <v>-5.6465046015305376</v>
      </c>
      <c r="S88" s="72">
        <f t="shared" si="24"/>
        <v>35.388321349004968</v>
      </c>
      <c r="T88" s="72">
        <f t="shared" si="24"/>
        <v>18.133220900661939</v>
      </c>
      <c r="U88" s="78">
        <f t="shared" si="15"/>
        <v>-24.200695131069722</v>
      </c>
      <c r="V88" s="78">
        <f t="shared" si="16"/>
        <v>22.562722952349162</v>
      </c>
      <c r="W88" s="78">
        <f t="shared" si="17"/>
        <v>12.531998978376009</v>
      </c>
      <c r="X88" s="78">
        <f t="shared" si="18"/>
        <v>-8.2972773787173253</v>
      </c>
      <c r="Y88" s="78">
        <f t="shared" si="19"/>
        <v>-15.497512645968072</v>
      </c>
      <c r="Z88" s="78">
        <f t="shared" si="20"/>
        <v>-10.618159988907365</v>
      </c>
      <c r="AA88" s="78">
        <f t="shared" si="21"/>
        <v>25.331111719341621</v>
      </c>
      <c r="AB88" s="78">
        <f t="shared" si="22"/>
        <v>-59.14980746785055</v>
      </c>
      <c r="AC88" s="78">
        <f t="shared" si="23"/>
        <v>4.9374231922394207</v>
      </c>
    </row>
    <row r="89" spans="1:29" ht="12.75" customHeight="1" x14ac:dyDescent="0.15">
      <c r="A89" s="43">
        <v>19</v>
      </c>
      <c r="B89" s="74" t="s">
        <v>1049</v>
      </c>
      <c r="C89" s="13" t="s">
        <v>10</v>
      </c>
      <c r="D89" s="72" t="str">
        <f t="shared" si="14"/>
        <v>--</v>
      </c>
      <c r="E89" s="72" t="str">
        <f t="shared" si="24"/>
        <v>--</v>
      </c>
      <c r="F89" s="72" t="str">
        <f t="shared" si="24"/>
        <v>--</v>
      </c>
      <c r="G89" s="72" t="str">
        <f t="shared" si="24"/>
        <v>--</v>
      </c>
      <c r="H89" s="72" t="str">
        <f t="shared" si="24"/>
        <v>--</v>
      </c>
      <c r="I89" s="72" t="str">
        <f t="shared" si="24"/>
        <v>--</v>
      </c>
      <c r="J89" s="72" t="str">
        <f t="shared" si="24"/>
        <v>--</v>
      </c>
      <c r="K89" s="72" t="str">
        <f t="shared" si="24"/>
        <v>--</v>
      </c>
      <c r="L89" s="72" t="str">
        <f t="shared" si="24"/>
        <v>--</v>
      </c>
      <c r="M89" s="72" t="str">
        <f t="shared" si="24"/>
        <v>--</v>
      </c>
      <c r="N89" s="72" t="str">
        <f t="shared" si="24"/>
        <v>--</v>
      </c>
      <c r="O89" s="72" t="str">
        <f t="shared" si="24"/>
        <v>--</v>
      </c>
      <c r="P89" s="72">
        <f t="shared" si="24"/>
        <v>87.786234796309742</v>
      </c>
      <c r="Q89" s="72">
        <f t="shared" si="24"/>
        <v>0.84391730141753385</v>
      </c>
      <c r="R89" s="72">
        <f t="shared" si="24"/>
        <v>16.813998292417807</v>
      </c>
      <c r="S89" s="72">
        <f t="shared" si="24"/>
        <v>-9.1872177876556407</v>
      </c>
      <c r="T89" s="72">
        <f t="shared" si="24"/>
        <v>-6.1572405540249804</v>
      </c>
      <c r="U89" s="78">
        <f t="shared" si="15"/>
        <v>-21.41904304714744</v>
      </c>
      <c r="V89" s="78">
        <f t="shared" si="16"/>
        <v>7.7045289686321183</v>
      </c>
      <c r="W89" s="78">
        <f t="shared" si="17"/>
        <v>-34.212956142358081</v>
      </c>
      <c r="X89" s="78">
        <f t="shared" si="18"/>
        <v>-54.758043472298525</v>
      </c>
      <c r="Y89" s="78">
        <f t="shared" si="19"/>
        <v>-20.219448866983797</v>
      </c>
      <c r="Z89" s="78">
        <f t="shared" si="20"/>
        <v>39.96519844056607</v>
      </c>
      <c r="AA89" s="78">
        <f t="shared" si="21"/>
        <v>33.802461272810575</v>
      </c>
      <c r="AB89" s="78">
        <f t="shared" si="22"/>
        <v>-8.9586289916234136</v>
      </c>
      <c r="AC89" s="78">
        <f>(POWER(AB27/O27,1/14)-1)*100</f>
        <v>-3.0732817807298529</v>
      </c>
    </row>
    <row r="90" spans="1:29" ht="12.75" customHeight="1" x14ac:dyDescent="0.15">
      <c r="A90" s="43">
        <v>20</v>
      </c>
      <c r="B90" s="74">
        <v>611430</v>
      </c>
      <c r="C90" s="13" t="s">
        <v>10</v>
      </c>
      <c r="D90" s="72">
        <f t="shared" si="14"/>
        <v>4.4263885790765158</v>
      </c>
      <c r="E90" s="72">
        <f t="shared" si="24"/>
        <v>46.145871938839264</v>
      </c>
      <c r="F90" s="72">
        <f t="shared" si="24"/>
        <v>-13.511755224268043</v>
      </c>
      <c r="G90" s="72">
        <f t="shared" si="24"/>
        <v>451.19236231063326</v>
      </c>
      <c r="H90" s="72">
        <f t="shared" si="24"/>
        <v>-74.966836456406156</v>
      </c>
      <c r="I90" s="72">
        <f t="shared" si="24"/>
        <v>-20.173566776590775</v>
      </c>
      <c r="J90" s="72">
        <f t="shared" si="24"/>
        <v>63.506876659326934</v>
      </c>
      <c r="K90" s="72">
        <f t="shared" si="24"/>
        <v>32.47757979610742</v>
      </c>
      <c r="L90" s="72">
        <f t="shared" si="24"/>
        <v>-45.372332286374082</v>
      </c>
      <c r="M90" s="72">
        <f t="shared" si="24"/>
        <v>19.792964255812763</v>
      </c>
      <c r="N90" s="72">
        <f t="shared" si="24"/>
        <v>15.417839146829792</v>
      </c>
      <c r="O90" s="72">
        <f t="shared" si="24"/>
        <v>-19.2010524516175</v>
      </c>
      <c r="P90" s="72">
        <f t="shared" si="24"/>
        <v>-27.651838074207774</v>
      </c>
      <c r="Q90" s="72">
        <f t="shared" si="24"/>
        <v>-5.031097178733674</v>
      </c>
      <c r="R90" s="72">
        <f t="shared" si="24"/>
        <v>3.1033054151575783</v>
      </c>
      <c r="S90" s="72">
        <f t="shared" si="24"/>
        <v>106.2831437452565</v>
      </c>
      <c r="T90" s="72">
        <f t="shared" si="24"/>
        <v>36.219227790125956</v>
      </c>
      <c r="U90" s="78">
        <f t="shared" si="15"/>
        <v>-6.7992083776485117</v>
      </c>
      <c r="V90" s="78">
        <f t="shared" si="16"/>
        <v>17.700928816761419</v>
      </c>
      <c r="W90" s="78">
        <f t="shared" si="17"/>
        <v>-34.155322305855023</v>
      </c>
      <c r="X90" s="78">
        <f t="shared" si="18"/>
        <v>-14.115137064315519</v>
      </c>
      <c r="Y90" s="78">
        <f t="shared" si="19"/>
        <v>-17.209535436316543</v>
      </c>
      <c r="Z90" s="78">
        <f t="shared" si="20"/>
        <v>41.96236617354333</v>
      </c>
      <c r="AA90" s="78">
        <f t="shared" si="21"/>
        <v>-27.80522108864244</v>
      </c>
      <c r="AB90" s="78">
        <f t="shared" si="22"/>
        <v>-13.620159925188872</v>
      </c>
      <c r="AC90" s="78">
        <f t="shared" si="23"/>
        <v>2.1519461050488298</v>
      </c>
    </row>
    <row r="91" spans="1:29" ht="12.75" customHeight="1" x14ac:dyDescent="0.15">
      <c r="A91" s="43">
        <v>21</v>
      </c>
      <c r="B91" s="74" t="s">
        <v>1039</v>
      </c>
      <c r="C91" s="13" t="s">
        <v>10</v>
      </c>
      <c r="D91" s="72">
        <f t="shared" si="14"/>
        <v>203.79567387000992</v>
      </c>
      <c r="E91" s="72">
        <f t="shared" si="24"/>
        <v>210.14410192947986</v>
      </c>
      <c r="F91" s="72">
        <f t="shared" si="24"/>
        <v>12.803601353125842</v>
      </c>
      <c r="G91" s="72">
        <f t="shared" si="24"/>
        <v>3.4688861691955992</v>
      </c>
      <c r="H91" s="72">
        <f t="shared" si="24"/>
        <v>32.190566295620414</v>
      </c>
      <c r="I91" s="72">
        <f t="shared" si="24"/>
        <v>6.6549988556102306</v>
      </c>
      <c r="J91" s="72">
        <f t="shared" si="24"/>
        <v>15.766776577341673</v>
      </c>
      <c r="K91" s="72">
        <f t="shared" si="24"/>
        <v>59.525016953247132</v>
      </c>
      <c r="L91" s="72">
        <f t="shared" si="24"/>
        <v>-27.152638370539449</v>
      </c>
      <c r="M91" s="72">
        <f t="shared" si="24"/>
        <v>-6.7295188510655208</v>
      </c>
      <c r="N91" s="72">
        <f t="shared" si="24"/>
        <v>34.075836784150567</v>
      </c>
      <c r="O91" s="72">
        <f t="shared" si="24"/>
        <v>6.2092493633202821</v>
      </c>
      <c r="P91" s="72">
        <f t="shared" si="24"/>
        <v>-1.7318647239563063</v>
      </c>
      <c r="Q91" s="72">
        <f t="shared" si="24"/>
        <v>-1.8956012661831778</v>
      </c>
      <c r="R91" s="72">
        <f t="shared" si="24"/>
        <v>18.584204588873405</v>
      </c>
      <c r="S91" s="72">
        <f t="shared" si="24"/>
        <v>13.70041415731373</v>
      </c>
      <c r="T91" s="72">
        <f t="shared" si="24"/>
        <v>15.091032708280423</v>
      </c>
      <c r="U91" s="78">
        <f t="shared" si="15"/>
        <v>18.563701751687887</v>
      </c>
      <c r="V91" s="78">
        <f t="shared" si="16"/>
        <v>-12.600765772663763</v>
      </c>
      <c r="W91" s="78">
        <f t="shared" si="17"/>
        <v>-28.961130272824803</v>
      </c>
      <c r="X91" s="78">
        <f t="shared" si="18"/>
        <v>-7.187583261896151</v>
      </c>
      <c r="Y91" s="78">
        <f t="shared" si="19"/>
        <v>-16.683675185091332</v>
      </c>
      <c r="Z91" s="78">
        <f t="shared" si="20"/>
        <v>-4.212610226851794</v>
      </c>
      <c r="AA91" s="78">
        <f t="shared" si="21"/>
        <v>3.1241140062968213</v>
      </c>
      <c r="AB91" s="78">
        <f t="shared" si="22"/>
        <v>-68.863781455420465</v>
      </c>
      <c r="AC91" s="78">
        <f t="shared" si="23"/>
        <v>7.9204820103313534</v>
      </c>
    </row>
    <row r="92" spans="1:29" ht="12.75" customHeight="1" x14ac:dyDescent="0.15">
      <c r="A92" s="43">
        <v>22</v>
      </c>
      <c r="B92" s="74" t="s">
        <v>1044</v>
      </c>
      <c r="C92" s="13" t="s">
        <v>10</v>
      </c>
      <c r="D92" s="72">
        <f t="shared" si="14"/>
        <v>90.550387927941586</v>
      </c>
      <c r="E92" s="72">
        <f t="shared" si="24"/>
        <v>54.990333873004147</v>
      </c>
      <c r="F92" s="72">
        <f t="shared" si="24"/>
        <v>-12.535951867544554</v>
      </c>
      <c r="G92" s="72">
        <f t="shared" si="24"/>
        <v>-14.388051328830358</v>
      </c>
      <c r="H92" s="72">
        <f t="shared" si="24"/>
        <v>62.93027902446201</v>
      </c>
      <c r="I92" s="72">
        <f t="shared" si="24"/>
        <v>61.471177493638805</v>
      </c>
      <c r="J92" s="72">
        <f t="shared" si="24"/>
        <v>-12.399302037675781</v>
      </c>
      <c r="K92" s="72">
        <f t="shared" si="24"/>
        <v>34.789649159526874</v>
      </c>
      <c r="L92" s="72">
        <f t="shared" si="24"/>
        <v>-11.728968585509136</v>
      </c>
      <c r="M92" s="72">
        <f t="shared" si="24"/>
        <v>16.95199959489895</v>
      </c>
      <c r="N92" s="72">
        <f t="shared" si="24"/>
        <v>4.4959698644086785</v>
      </c>
      <c r="O92" s="72">
        <f t="shared" si="24"/>
        <v>1.4598861046148528</v>
      </c>
      <c r="P92" s="72">
        <f t="shared" si="24"/>
        <v>7.9787989610589989</v>
      </c>
      <c r="Q92" s="72">
        <f t="shared" si="24"/>
        <v>-8.1510652801174217</v>
      </c>
      <c r="R92" s="72">
        <f t="shared" si="24"/>
        <v>-8.9748875144252338E-2</v>
      </c>
      <c r="S92" s="72">
        <f t="shared" si="24"/>
        <v>1.3756179750155013</v>
      </c>
      <c r="T92" s="72">
        <f t="shared" si="24"/>
        <v>-10.479292206377195</v>
      </c>
      <c r="U92" s="78">
        <f t="shared" si="15"/>
        <v>26.237636620041172</v>
      </c>
      <c r="V92" s="78">
        <f t="shared" si="16"/>
        <v>-5.9058560489366272</v>
      </c>
      <c r="W92" s="78">
        <f t="shared" si="17"/>
        <v>-28.554821749709163</v>
      </c>
      <c r="X92" s="78">
        <f t="shared" si="18"/>
        <v>21.520280861149857</v>
      </c>
      <c r="Y92" s="78">
        <f t="shared" si="19"/>
        <v>-23.216800336232041</v>
      </c>
      <c r="Z92" s="78">
        <f t="shared" si="20"/>
        <v>0.51414372736080338</v>
      </c>
      <c r="AA92" s="78">
        <f t="shared" si="21"/>
        <v>-16.251754016897081</v>
      </c>
      <c r="AB92" s="78">
        <f t="shared" si="22"/>
        <v>-58.967257799802844</v>
      </c>
      <c r="AC92" s="78">
        <f t="shared" si="23"/>
        <v>2.3928604616961557</v>
      </c>
    </row>
    <row r="93" spans="1:29" ht="12.75" customHeight="1" x14ac:dyDescent="0.15">
      <c r="A93" s="43">
        <v>23</v>
      </c>
      <c r="B93" s="74">
        <v>610520</v>
      </c>
      <c r="C93" s="13" t="s">
        <v>10</v>
      </c>
      <c r="D93" s="72">
        <f t="shared" si="14"/>
        <v>75.411020408163267</v>
      </c>
      <c r="E93" s="72">
        <f t="shared" si="24"/>
        <v>326.97592106490623</v>
      </c>
      <c r="F93" s="72">
        <f t="shared" si="24"/>
        <v>44.387657330746265</v>
      </c>
      <c r="G93" s="72">
        <f t="shared" si="24"/>
        <v>36.476494163669258</v>
      </c>
      <c r="H93" s="72">
        <f t="shared" si="24"/>
        <v>24.203483701600874</v>
      </c>
      <c r="I93" s="72">
        <f t="shared" si="24"/>
        <v>-19.499038977872104</v>
      </c>
      <c r="J93" s="72">
        <f t="shared" si="24"/>
        <v>-28.757380451886121</v>
      </c>
      <c r="K93" s="72">
        <f t="shared" si="24"/>
        <v>41.717803255578701</v>
      </c>
      <c r="L93" s="72">
        <f t="shared" si="24"/>
        <v>-23.422147480496506</v>
      </c>
      <c r="M93" s="72">
        <f t="shared" si="24"/>
        <v>-10.953557727789047</v>
      </c>
      <c r="N93" s="72">
        <f t="shared" si="24"/>
        <v>-20.722243460723803</v>
      </c>
      <c r="O93" s="72">
        <f t="shared" si="24"/>
        <v>29.190827181771567</v>
      </c>
      <c r="P93" s="72">
        <f t="shared" si="24"/>
        <v>-23.015814175547362</v>
      </c>
      <c r="Q93" s="72">
        <f t="shared" si="24"/>
        <v>-6.2994362582743122</v>
      </c>
      <c r="R93" s="72">
        <f t="shared" si="24"/>
        <v>9.8724618330550129E-3</v>
      </c>
      <c r="S93" s="72">
        <f t="shared" si="24"/>
        <v>-26.800707326418134</v>
      </c>
      <c r="T93" s="72">
        <f t="shared" si="24"/>
        <v>18.568363764327088</v>
      </c>
      <c r="U93" s="78">
        <f t="shared" si="15"/>
        <v>24.851456705048761</v>
      </c>
      <c r="V93" s="78">
        <f t="shared" si="16"/>
        <v>20.453766632739118</v>
      </c>
      <c r="W93" s="78">
        <f t="shared" si="17"/>
        <v>-9.5984084796254052</v>
      </c>
      <c r="X93" s="78">
        <f t="shared" si="18"/>
        <v>42.692017246737265</v>
      </c>
      <c r="Y93" s="78">
        <f t="shared" si="19"/>
        <v>-12.869229392978156</v>
      </c>
      <c r="Z93" s="78">
        <f t="shared" si="20"/>
        <v>-2.0402654450688971</v>
      </c>
      <c r="AA93" s="78">
        <f t="shared" si="21"/>
        <v>-0.30934206997461899</v>
      </c>
      <c r="AB93" s="78">
        <f t="shared" si="22"/>
        <v>-27.129531032163158</v>
      </c>
      <c r="AC93" s="78">
        <f t="shared" si="23"/>
        <v>8.2404311478589065</v>
      </c>
    </row>
    <row r="94" spans="1:29" ht="12.75" customHeight="1" x14ac:dyDescent="0.15">
      <c r="A94" s="43">
        <v>24</v>
      </c>
      <c r="B94" s="74">
        <v>621710</v>
      </c>
      <c r="C94" s="13" t="s">
        <v>10</v>
      </c>
      <c r="D94" s="72">
        <f t="shared" si="14"/>
        <v>-44.288548734072485</v>
      </c>
      <c r="E94" s="72">
        <f t="shared" ref="E94:T98" si="25">IF(D32=0,"--",((E32/D32)*100-100))</f>
        <v>113.66307624538746</v>
      </c>
      <c r="F94" s="72">
        <f t="shared" si="25"/>
        <v>-27.227042543776676</v>
      </c>
      <c r="G94" s="72">
        <f t="shared" si="25"/>
        <v>8.9927565890110657</v>
      </c>
      <c r="H94" s="72">
        <f t="shared" si="25"/>
        <v>-5.3135203684370538</v>
      </c>
      <c r="I94" s="72">
        <f t="shared" si="25"/>
        <v>18.603427318321522</v>
      </c>
      <c r="J94" s="72">
        <f t="shared" si="25"/>
        <v>9.0047050157949116</v>
      </c>
      <c r="K94" s="72">
        <f t="shared" si="25"/>
        <v>-28.691129719915082</v>
      </c>
      <c r="L94" s="72">
        <f t="shared" si="25"/>
        <v>-26.360778048832273</v>
      </c>
      <c r="M94" s="72">
        <f t="shared" si="25"/>
        <v>-4.4969729887283449</v>
      </c>
      <c r="N94" s="72">
        <f t="shared" si="25"/>
        <v>-6.3853263499186852</v>
      </c>
      <c r="O94" s="72">
        <f t="shared" si="25"/>
        <v>-39.664122454017878</v>
      </c>
      <c r="P94" s="72">
        <f t="shared" si="25"/>
        <v>-9.5586206025070766</v>
      </c>
      <c r="Q94" s="72">
        <f t="shared" si="25"/>
        <v>-16.10756990648116</v>
      </c>
      <c r="R94" s="72">
        <f t="shared" si="25"/>
        <v>46.158975791275736</v>
      </c>
      <c r="S94" s="72">
        <f t="shared" si="25"/>
        <v>72.6180132606992</v>
      </c>
      <c r="T94" s="72">
        <f t="shared" si="25"/>
        <v>-39.331685668284621</v>
      </c>
      <c r="U94" s="78">
        <f t="shared" si="15"/>
        <v>2.9334744360651115</v>
      </c>
      <c r="V94" s="78">
        <f t="shared" si="16"/>
        <v>-12.381064531572562</v>
      </c>
      <c r="W94" s="78">
        <f t="shared" si="17"/>
        <v>18.751207953855854</v>
      </c>
      <c r="X94" s="78">
        <f t="shared" si="18"/>
        <v>26.811941243487027</v>
      </c>
      <c r="Y94" s="78">
        <f t="shared" si="19"/>
        <v>-2.9415539499596974</v>
      </c>
      <c r="Z94" s="78">
        <f t="shared" si="20"/>
        <v>65.408244055637425</v>
      </c>
      <c r="AA94" s="78">
        <f t="shared" si="21"/>
        <v>43.36439308871374</v>
      </c>
      <c r="AB94" s="78">
        <f t="shared" si="22"/>
        <v>-35.84321741408688</v>
      </c>
      <c r="AC94" s="78">
        <f t="shared" si="23"/>
        <v>-1.0373681762633424</v>
      </c>
    </row>
    <row r="95" spans="1:29" ht="12.75" customHeight="1" x14ac:dyDescent="0.15">
      <c r="A95" s="43">
        <v>25</v>
      </c>
      <c r="B95" s="74" t="s">
        <v>1037</v>
      </c>
      <c r="C95" s="13" t="s">
        <v>10</v>
      </c>
      <c r="D95" s="72">
        <f t="shared" si="14"/>
        <v>57.147691151997435</v>
      </c>
      <c r="E95" s="72">
        <f t="shared" si="25"/>
        <v>90.50866439186504</v>
      </c>
      <c r="F95" s="72">
        <f t="shared" si="25"/>
        <v>-14.225874532244092</v>
      </c>
      <c r="G95" s="72">
        <f t="shared" si="25"/>
        <v>8.7911968236924736</v>
      </c>
      <c r="H95" s="72">
        <f t="shared" si="25"/>
        <v>17.708052995303021</v>
      </c>
      <c r="I95" s="72">
        <f t="shared" si="25"/>
        <v>-8.2965680243235482</v>
      </c>
      <c r="J95" s="72">
        <f t="shared" si="25"/>
        <v>12.099504868110955</v>
      </c>
      <c r="K95" s="72">
        <f t="shared" si="25"/>
        <v>-10.961411540793179</v>
      </c>
      <c r="L95" s="72">
        <f t="shared" si="25"/>
        <v>4.1201485624594341</v>
      </c>
      <c r="M95" s="72">
        <f t="shared" si="25"/>
        <v>-13.489075557266645</v>
      </c>
      <c r="N95" s="72">
        <f t="shared" si="25"/>
        <v>-38.227463221497601</v>
      </c>
      <c r="O95" s="72">
        <f t="shared" si="25"/>
        <v>-12.800294214644055</v>
      </c>
      <c r="P95" s="72">
        <f t="shared" si="25"/>
        <v>-20.763112617829933</v>
      </c>
      <c r="Q95" s="72">
        <f t="shared" si="25"/>
        <v>-27.761610110789022</v>
      </c>
      <c r="R95" s="72">
        <f t="shared" si="25"/>
        <v>1.2239202841849419</v>
      </c>
      <c r="S95" s="72">
        <f t="shared" si="25"/>
        <v>1.6143270787477348</v>
      </c>
      <c r="T95" s="72">
        <f t="shared" si="25"/>
        <v>-16.504087821735979</v>
      </c>
      <c r="U95" s="78">
        <f t="shared" si="15"/>
        <v>-1.2378870406863456</v>
      </c>
      <c r="V95" s="78">
        <f t="shared" si="16"/>
        <v>0.27744119966691017</v>
      </c>
      <c r="W95" s="78">
        <f t="shared" si="17"/>
        <v>11.575787983925551</v>
      </c>
      <c r="X95" s="78">
        <f t="shared" si="18"/>
        <v>7.5366568243159406</v>
      </c>
      <c r="Y95" s="78">
        <f t="shared" si="19"/>
        <v>4.1002500942449274</v>
      </c>
      <c r="Z95" s="78">
        <f t="shared" si="20"/>
        <v>-17.40074449915322</v>
      </c>
      <c r="AA95" s="78">
        <f t="shared" si="21"/>
        <v>1.9563906349033999</v>
      </c>
      <c r="AB95" s="78">
        <f t="shared" si="22"/>
        <v>-10.930113541943172</v>
      </c>
      <c r="AC95" s="78">
        <f t="shared" si="23"/>
        <v>-1.5504698064292111</v>
      </c>
    </row>
    <row r="96" spans="1:29" ht="12.75" customHeight="1" x14ac:dyDescent="0.15">
      <c r="A96" s="43"/>
      <c r="B96" s="50" t="s">
        <v>25</v>
      </c>
      <c r="C96" s="13" t="s">
        <v>10</v>
      </c>
      <c r="D96" s="72">
        <f t="shared" si="14"/>
        <v>45.832400666786128</v>
      </c>
      <c r="E96" s="72">
        <f t="shared" si="25"/>
        <v>46.782471460947875</v>
      </c>
      <c r="F96" s="72">
        <f t="shared" si="25"/>
        <v>24.937620004055887</v>
      </c>
      <c r="G96" s="72">
        <f t="shared" si="25"/>
        <v>20.760486188333815</v>
      </c>
      <c r="H96" s="72">
        <f t="shared" si="25"/>
        <v>13.858848496998874</v>
      </c>
      <c r="I96" s="72">
        <f t="shared" si="25"/>
        <v>-3.9439304110040183</v>
      </c>
      <c r="J96" s="72">
        <f t="shared" si="25"/>
        <v>-1.7606882011905185</v>
      </c>
      <c r="K96" s="72">
        <f t="shared" si="25"/>
        <v>-5.8179946492763008</v>
      </c>
      <c r="L96" s="72">
        <f t="shared" si="25"/>
        <v>2.2875669548112256</v>
      </c>
      <c r="M96" s="72">
        <f t="shared" si="25"/>
        <v>2.1323277945748771</v>
      </c>
      <c r="N96" s="72">
        <f t="shared" si="25"/>
        <v>-12.13562307747776</v>
      </c>
      <c r="O96" s="72">
        <f t="shared" si="25"/>
        <v>-18.741519015394388</v>
      </c>
      <c r="P96" s="72">
        <f t="shared" si="25"/>
        <v>0.51578399481873305</v>
      </c>
      <c r="Q96" s="72">
        <f t="shared" si="25"/>
        <v>-14.724946343234279</v>
      </c>
      <c r="R96" s="72">
        <f t="shared" si="25"/>
        <v>6.8531798893118463</v>
      </c>
      <c r="S96" s="72">
        <f t="shared" si="25"/>
        <v>4.9297439507375742</v>
      </c>
      <c r="T96" s="72">
        <f t="shared" si="25"/>
        <v>1.6013171065371097</v>
      </c>
      <c r="U96" s="78">
        <f t="shared" si="15"/>
        <v>9.8195966000455144</v>
      </c>
      <c r="V96" s="78">
        <f t="shared" si="16"/>
        <v>2.1363204091624226</v>
      </c>
      <c r="W96" s="78">
        <f t="shared" si="17"/>
        <v>-1.1045561151496202</v>
      </c>
      <c r="X96" s="78">
        <f t="shared" si="18"/>
        <v>-3.5420124115710934</v>
      </c>
      <c r="Y96" s="78">
        <f t="shared" si="19"/>
        <v>-2.3534157370516056</v>
      </c>
      <c r="Z96" s="78">
        <f t="shared" si="20"/>
        <v>2.7246798917279733</v>
      </c>
      <c r="AA96" s="78">
        <f t="shared" si="21"/>
        <v>-3.1892277250516798</v>
      </c>
      <c r="AB96" s="78">
        <f t="shared" si="22"/>
        <v>-18.97219175709408</v>
      </c>
      <c r="AC96" s="78">
        <f t="shared" si="23"/>
        <v>2.709396282165577</v>
      </c>
    </row>
    <row r="97" spans="1:29" ht="12.75" customHeight="1" x14ac:dyDescent="0.15">
      <c r="A97" s="43"/>
      <c r="B97" s="50" t="s">
        <v>26</v>
      </c>
      <c r="C97" s="13" t="s">
        <v>10</v>
      </c>
      <c r="D97" s="72">
        <f t="shared" si="14"/>
        <v>34.187740332709581</v>
      </c>
      <c r="E97" s="72">
        <f t="shared" si="25"/>
        <v>60.4864555324516</v>
      </c>
      <c r="F97" s="72">
        <f t="shared" si="25"/>
        <v>7.7144466254517994</v>
      </c>
      <c r="G97" s="72">
        <f t="shared" si="25"/>
        <v>12.242195712694979</v>
      </c>
      <c r="H97" s="72">
        <f t="shared" si="25"/>
        <v>6.1438029526299545</v>
      </c>
      <c r="I97" s="72">
        <f t="shared" si="25"/>
        <v>-14.213757543356053</v>
      </c>
      <c r="J97" s="72">
        <f t="shared" si="25"/>
        <v>-4.455725930185551</v>
      </c>
      <c r="K97" s="72">
        <f t="shared" si="25"/>
        <v>-5.7723412580906341</v>
      </c>
      <c r="L97" s="72">
        <f t="shared" si="25"/>
        <v>1.9529732449546486</v>
      </c>
      <c r="M97" s="72">
        <f t="shared" si="25"/>
        <v>-13.558554379354106</v>
      </c>
      <c r="N97" s="72">
        <f t="shared" si="25"/>
        <v>-17.092356899719618</v>
      </c>
      <c r="O97" s="72">
        <f t="shared" si="25"/>
        <v>-18.805393254032111</v>
      </c>
      <c r="P97" s="72">
        <f t="shared" si="25"/>
        <v>-20.371986696211692</v>
      </c>
      <c r="Q97" s="72">
        <f t="shared" si="25"/>
        <v>-16.161757126387769</v>
      </c>
      <c r="R97" s="72">
        <f t="shared" si="25"/>
        <v>-0.97286383571432111</v>
      </c>
      <c r="S97" s="72">
        <f t="shared" si="25"/>
        <v>11.020124112726165</v>
      </c>
      <c r="T97" s="72">
        <f t="shared" si="25"/>
        <v>-5.4619074205880906</v>
      </c>
      <c r="U97" s="78">
        <f t="shared" si="15"/>
        <v>-0.26295921666236666</v>
      </c>
      <c r="V97" s="78">
        <f t="shared" si="16"/>
        <v>3.8926348916314453</v>
      </c>
      <c r="W97" s="78">
        <f t="shared" si="17"/>
        <v>-6.7665851223520406</v>
      </c>
      <c r="X97" s="78">
        <f t="shared" si="18"/>
        <v>-11.555153091105595</v>
      </c>
      <c r="Y97" s="78">
        <f t="shared" si="19"/>
        <v>-19.349037425609978</v>
      </c>
      <c r="Z97" s="78">
        <f t="shared" si="20"/>
        <v>8.1639464409224871</v>
      </c>
      <c r="AA97" s="78">
        <f t="shared" si="21"/>
        <v>-18.858508044910096</v>
      </c>
      <c r="AB97" s="78">
        <f t="shared" si="22"/>
        <v>-8.6284582997704007</v>
      </c>
      <c r="AC97" s="78">
        <f t="shared" si="23"/>
        <v>-2.7405886482946951</v>
      </c>
    </row>
    <row r="98" spans="1:29" ht="12.75" customHeight="1" x14ac:dyDescent="0.15">
      <c r="A98" s="43"/>
      <c r="B98" s="50" t="s">
        <v>7</v>
      </c>
      <c r="C98" s="13" t="s">
        <v>10</v>
      </c>
      <c r="D98" s="72">
        <f t="shared" si="14"/>
        <v>41.341701298822557</v>
      </c>
      <c r="E98" s="72">
        <f t="shared" si="25"/>
        <v>51.799846064641798</v>
      </c>
      <c r="F98" s="72">
        <f t="shared" si="25"/>
        <v>18.270935394659489</v>
      </c>
      <c r="G98" s="72">
        <f t="shared" si="25"/>
        <v>17.757556905987954</v>
      </c>
      <c r="H98" s="72">
        <f t="shared" si="25"/>
        <v>11.266469342742624</v>
      </c>
      <c r="I98" s="72">
        <f t="shared" si="25"/>
        <v>-7.2358824245372517</v>
      </c>
      <c r="J98" s="72">
        <f t="shared" si="25"/>
        <v>-2.5595889715256561</v>
      </c>
      <c r="K98" s="72">
        <f t="shared" si="25"/>
        <v>-5.8047247816292042</v>
      </c>
      <c r="L98" s="72">
        <f t="shared" si="25"/>
        <v>2.1902786577403504</v>
      </c>
      <c r="M98" s="72">
        <f t="shared" si="25"/>
        <v>-2.4194442344969218</v>
      </c>
      <c r="N98" s="72">
        <f t="shared" si="25"/>
        <v>-13.409382686679805</v>
      </c>
      <c r="O98" s="72">
        <f t="shared" si="25"/>
        <v>-18.757234990978418</v>
      </c>
      <c r="P98" s="72">
        <f t="shared" si="25"/>
        <v>-4.6205136991092388</v>
      </c>
      <c r="Q98" s="72">
        <f t="shared" si="25"/>
        <v>-15.019910045597712</v>
      </c>
      <c r="R98" s="72">
        <f t="shared" si="25"/>
        <v>5.2681544085414913</v>
      </c>
      <c r="S98" s="72">
        <f t="shared" si="25"/>
        <v>6.0901115436193436</v>
      </c>
      <c r="T98" s="72">
        <f t="shared" si="25"/>
        <v>0.19306307438051817</v>
      </c>
      <c r="U98" s="78">
        <f t="shared" si="15"/>
        <v>7.9228129033841981</v>
      </c>
      <c r="V98" s="78">
        <f t="shared" si="16"/>
        <v>2.4416667204469036</v>
      </c>
      <c r="W98" s="78">
        <f t="shared" si="17"/>
        <v>-2.1028780430807927</v>
      </c>
      <c r="X98" s="78">
        <f t="shared" si="18"/>
        <v>-4.8875720606474573</v>
      </c>
      <c r="Y98" s="78">
        <f t="shared" si="19"/>
        <v>-5.0072421333766925</v>
      </c>
      <c r="Z98" s="78">
        <f t="shared" si="20"/>
        <v>3.4457788272756744</v>
      </c>
      <c r="AA98" s="78">
        <f t="shared" si="21"/>
        <v>-5.3612952054346863</v>
      </c>
      <c r="AB98" s="78">
        <f t="shared" si="22"/>
        <v>-17.742841078775385</v>
      </c>
      <c r="AC98" s="78">
        <f t="shared" si="23"/>
        <v>1.3531991677079303</v>
      </c>
    </row>
    <row r="99" spans="1:29" s="2" customFormat="1" ht="14" thickBo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sortState xmlns:xlrd2="http://schemas.microsoft.com/office/spreadsheetml/2017/richdata2" ref="A9:AA33">
    <sortCondition descending="1" ref="AA9:AA33"/>
  </sortState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900-000000000000}"/>
    <hyperlink ref="A1" location="ÍNDICE!A1" display="INDICE" xr:uid="{00000000-0004-0000-1900-000001000000}"/>
  </hyperlinks>
  <pageMargins left="0.75" right="0.75" top="1" bottom="1" header="0" footer="0"/>
  <headerFooter alignWithMargins="0"/>
  <ignoredErrors>
    <ignoredError sqref="AC9:AC36" formulaRange="1"/>
    <ignoredError sqref="AC74:AC83 AC85:AC88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2" customFormat="1" x14ac:dyDescent="0.15">
      <c r="A1" s="56" t="s">
        <v>0</v>
      </c>
    </row>
    <row r="2" spans="1:29" s="2" customFormat="1" x14ac:dyDescent="0.15">
      <c r="A2" s="83" t="s">
        <v>1056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2" customFormat="1" x14ac:dyDescent="0.15">
      <c r="A4" s="83" t="s">
        <v>1099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58"/>
      <c r="AB5" s="77"/>
    </row>
    <row r="6" spans="1:29" s="2" customFormat="1" ht="14" thickTop="1" x14ac:dyDescent="0.15">
      <c r="A6" s="5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ht="12.75" customHeight="1" x14ac:dyDescent="0.15">
      <c r="A9" s="43">
        <v>1</v>
      </c>
      <c r="B9" s="43">
        <v>610910</v>
      </c>
      <c r="C9" s="8">
        <v>138.77699200000001</v>
      </c>
      <c r="D9" s="8">
        <v>178.15905599999999</v>
      </c>
      <c r="E9" s="8">
        <v>253.834048</v>
      </c>
      <c r="F9" s="8">
        <v>337.54060800000002</v>
      </c>
      <c r="G9" s="8">
        <v>368.16121600000002</v>
      </c>
      <c r="H9" s="8">
        <v>394.91655500000002</v>
      </c>
      <c r="I9" s="8">
        <v>372.99340599999999</v>
      </c>
      <c r="J9" s="8">
        <v>332.96436199999999</v>
      </c>
      <c r="K9" s="8">
        <v>295.86412999999999</v>
      </c>
      <c r="L9" s="8">
        <v>189.76015200000001</v>
      </c>
      <c r="M9" s="8">
        <v>179.90830700000001</v>
      </c>
      <c r="N9" s="8">
        <v>203.896331</v>
      </c>
      <c r="O9" s="8">
        <v>193.01975999999999</v>
      </c>
      <c r="P9" s="38">
        <v>206.62830199999999</v>
      </c>
      <c r="Q9" s="38">
        <v>229.809404</v>
      </c>
      <c r="R9" s="38">
        <v>247.00532799999999</v>
      </c>
      <c r="S9" s="38">
        <v>263.77032700000001</v>
      </c>
      <c r="T9" s="38">
        <v>262.41046899999998</v>
      </c>
      <c r="U9" s="38">
        <v>266.79088300000001</v>
      </c>
      <c r="V9" s="38">
        <v>269.66483699999998</v>
      </c>
      <c r="W9" s="38">
        <v>289.98584199999999</v>
      </c>
      <c r="X9" s="38">
        <v>299.31613700000003</v>
      </c>
      <c r="Y9" s="38">
        <v>308.58039500000001</v>
      </c>
      <c r="Z9" s="38">
        <v>383.246736</v>
      </c>
      <c r="AA9" s="38">
        <v>407.764409</v>
      </c>
      <c r="AB9" s="38">
        <v>366.04286000000002</v>
      </c>
      <c r="AC9" s="38">
        <f>SUM(C9:AB9)</f>
        <v>7240.8108520000005</v>
      </c>
    </row>
    <row r="10" spans="1:29" ht="12.75" customHeight="1" x14ac:dyDescent="0.15">
      <c r="A10" s="43">
        <v>2</v>
      </c>
      <c r="B10" s="43">
        <v>611030</v>
      </c>
      <c r="C10" s="8">
        <v>104.16500000000001</v>
      </c>
      <c r="D10" s="8">
        <v>104.510312</v>
      </c>
      <c r="E10" s="8">
        <v>120.590312</v>
      </c>
      <c r="F10" s="8">
        <v>119.998272</v>
      </c>
      <c r="G10" s="8">
        <v>145.84836799999999</v>
      </c>
      <c r="H10" s="8">
        <v>156.05151699999999</v>
      </c>
      <c r="I10" s="8">
        <v>242.33026699999999</v>
      </c>
      <c r="J10" s="8">
        <v>236.06756899999999</v>
      </c>
      <c r="K10" s="8">
        <v>207.04564099999999</v>
      </c>
      <c r="L10" s="8">
        <v>170.95804000000001</v>
      </c>
      <c r="M10" s="8">
        <v>203.27946600000001</v>
      </c>
      <c r="N10" s="8">
        <v>213.94835699999999</v>
      </c>
      <c r="O10" s="8">
        <v>143.61943600000001</v>
      </c>
      <c r="P10" s="38">
        <v>118.279888</v>
      </c>
      <c r="Q10" s="38">
        <v>92.400186000000005</v>
      </c>
      <c r="R10" s="38">
        <v>120.753299</v>
      </c>
      <c r="S10" s="38">
        <v>153.013857</v>
      </c>
      <c r="T10" s="38">
        <v>153.59746699999999</v>
      </c>
      <c r="U10" s="38">
        <v>177.692207</v>
      </c>
      <c r="V10" s="38">
        <v>189.04946799999999</v>
      </c>
      <c r="W10" s="38">
        <v>207.05937599999999</v>
      </c>
      <c r="X10" s="38">
        <v>209.47066699999999</v>
      </c>
      <c r="Y10" s="38">
        <v>206.87027699999999</v>
      </c>
      <c r="Z10" s="38">
        <v>252.23759100000001</v>
      </c>
      <c r="AA10" s="38">
        <v>243.84828899999999</v>
      </c>
      <c r="AB10" s="38">
        <v>171.70341100000002</v>
      </c>
      <c r="AC10" s="38">
        <f t="shared" ref="AC10:AC36" si="0">SUM(C10:AB10)</f>
        <v>4464.3885400000008</v>
      </c>
    </row>
    <row r="11" spans="1:29" ht="12.75" customHeight="1" x14ac:dyDescent="0.15">
      <c r="A11" s="43">
        <v>3</v>
      </c>
      <c r="B11" s="43">
        <v>620342</v>
      </c>
      <c r="C11" s="8">
        <v>352.87001600000002</v>
      </c>
      <c r="D11" s="8">
        <v>362.02076799999998</v>
      </c>
      <c r="E11" s="8">
        <v>418.71740799999998</v>
      </c>
      <c r="F11" s="8">
        <v>447.80412799999999</v>
      </c>
      <c r="G11" s="8">
        <v>288.60057599999999</v>
      </c>
      <c r="H11" s="8">
        <v>211.26900699999999</v>
      </c>
      <c r="I11" s="8">
        <v>195.91775100000001</v>
      </c>
      <c r="J11" s="8">
        <v>189.49901199999999</v>
      </c>
      <c r="K11" s="8">
        <v>147.849356</v>
      </c>
      <c r="L11" s="8">
        <v>116.796823</v>
      </c>
      <c r="M11" s="8">
        <v>121.151872</v>
      </c>
      <c r="N11" s="8">
        <v>111.839955</v>
      </c>
      <c r="O11" s="8">
        <v>114.83722299999999</v>
      </c>
      <c r="P11" s="38">
        <v>132.63457500000001</v>
      </c>
      <c r="Q11" s="38">
        <v>112.494258</v>
      </c>
      <c r="R11" s="38">
        <v>119.428408</v>
      </c>
      <c r="S11" s="38">
        <v>142.07275100000001</v>
      </c>
      <c r="T11" s="38">
        <v>153.807637</v>
      </c>
      <c r="U11" s="38">
        <v>171.21302800000001</v>
      </c>
      <c r="V11" s="38">
        <v>195.16503399999999</v>
      </c>
      <c r="W11" s="38">
        <v>208.03422599999999</v>
      </c>
      <c r="X11" s="38">
        <v>206.920357</v>
      </c>
      <c r="Y11" s="38">
        <v>183.70075</v>
      </c>
      <c r="Z11" s="38">
        <v>185.77542500000001</v>
      </c>
      <c r="AA11" s="38">
        <v>185.65965399999999</v>
      </c>
      <c r="AB11" s="38">
        <v>116.002858</v>
      </c>
      <c r="AC11" s="38">
        <f t="shared" si="0"/>
        <v>5192.082856</v>
      </c>
    </row>
    <row r="12" spans="1:29" ht="12.75" customHeight="1" x14ac:dyDescent="0.15">
      <c r="A12" s="43">
        <v>4</v>
      </c>
      <c r="B12" s="43">
        <v>620462</v>
      </c>
      <c r="C12" s="8">
        <v>191.798</v>
      </c>
      <c r="D12" s="8">
        <v>302.83235200000001</v>
      </c>
      <c r="E12" s="8">
        <v>350.54448000000002</v>
      </c>
      <c r="F12" s="8">
        <v>399.66070400000001</v>
      </c>
      <c r="G12" s="8">
        <v>323.95823999999999</v>
      </c>
      <c r="H12" s="8">
        <v>258.189707</v>
      </c>
      <c r="I12" s="8">
        <v>210.91172</v>
      </c>
      <c r="J12" s="8">
        <v>233.496253</v>
      </c>
      <c r="K12" s="8">
        <v>195.35477399999999</v>
      </c>
      <c r="L12" s="8">
        <v>154.50005999999999</v>
      </c>
      <c r="M12" s="8">
        <v>130.784717</v>
      </c>
      <c r="N12" s="8">
        <v>138.18754100000001</v>
      </c>
      <c r="O12" s="8">
        <v>133.41086899999999</v>
      </c>
      <c r="P12" s="38">
        <v>127.722117</v>
      </c>
      <c r="Q12" s="38">
        <v>100.719103</v>
      </c>
      <c r="R12" s="38">
        <v>98.541279000000003</v>
      </c>
      <c r="S12" s="38">
        <v>109.71184</v>
      </c>
      <c r="T12" s="38">
        <v>123.806544</v>
      </c>
      <c r="U12" s="38">
        <v>142.52712199999999</v>
      </c>
      <c r="V12" s="38">
        <v>148.10468399999999</v>
      </c>
      <c r="W12" s="38">
        <v>148.365633</v>
      </c>
      <c r="X12" s="38">
        <v>149.595147</v>
      </c>
      <c r="Y12" s="38">
        <v>146.71228199999999</v>
      </c>
      <c r="Z12" s="38">
        <v>169.55249900000001</v>
      </c>
      <c r="AA12" s="38">
        <v>173.486648</v>
      </c>
      <c r="AB12" s="38">
        <v>117.92128099999999</v>
      </c>
      <c r="AC12" s="38">
        <f t="shared" si="0"/>
        <v>4780.3955960000003</v>
      </c>
    </row>
    <row r="13" spans="1:29" ht="12.75" customHeight="1" x14ac:dyDescent="0.15">
      <c r="A13" s="43">
        <v>5</v>
      </c>
      <c r="B13" s="43">
        <v>611020</v>
      </c>
      <c r="C13" s="8">
        <v>14.968999999999999</v>
      </c>
      <c r="D13" s="8">
        <v>18.447416</v>
      </c>
      <c r="E13" s="8">
        <v>88.783448000000007</v>
      </c>
      <c r="F13" s="8">
        <v>138.08198400000001</v>
      </c>
      <c r="G13" s="8">
        <v>206.70854399999999</v>
      </c>
      <c r="H13" s="8">
        <v>223.207673</v>
      </c>
      <c r="I13" s="8">
        <v>229.89185699999999</v>
      </c>
      <c r="J13" s="8">
        <v>220.540739</v>
      </c>
      <c r="K13" s="8">
        <v>213.865354</v>
      </c>
      <c r="L13" s="8">
        <v>179.55955800000001</v>
      </c>
      <c r="M13" s="8">
        <v>90.960875999999999</v>
      </c>
      <c r="N13" s="8">
        <v>92.169338999999994</v>
      </c>
      <c r="O13" s="8">
        <v>78.817746999999997</v>
      </c>
      <c r="P13" s="38">
        <v>95.715744000000001</v>
      </c>
      <c r="Q13" s="38">
        <v>60.979863000000002</v>
      </c>
      <c r="R13" s="38">
        <v>68.323774</v>
      </c>
      <c r="S13" s="38">
        <v>79.079600999999997</v>
      </c>
      <c r="T13" s="38">
        <v>85.336872999999997</v>
      </c>
      <c r="U13" s="38">
        <v>101.060591</v>
      </c>
      <c r="V13" s="38">
        <v>116.326712</v>
      </c>
      <c r="W13" s="38">
        <v>118.718086</v>
      </c>
      <c r="X13" s="38">
        <v>109.630803</v>
      </c>
      <c r="Y13" s="38">
        <v>110.83400899999999</v>
      </c>
      <c r="Z13" s="38">
        <v>140.23570799999999</v>
      </c>
      <c r="AA13" s="38">
        <v>162.40841399999999</v>
      </c>
      <c r="AB13" s="38">
        <v>128.72575199999997</v>
      </c>
      <c r="AC13" s="38">
        <f t="shared" si="0"/>
        <v>3173.3794650000004</v>
      </c>
    </row>
    <row r="14" spans="1:29" ht="12.75" customHeight="1" x14ac:dyDescent="0.15">
      <c r="A14" s="43">
        <v>6</v>
      </c>
      <c r="B14" s="43">
        <v>610990</v>
      </c>
      <c r="C14" s="8">
        <v>35.14</v>
      </c>
      <c r="D14" s="8">
        <v>52.17586</v>
      </c>
      <c r="E14" s="8">
        <v>99.142976000000004</v>
      </c>
      <c r="F14" s="8">
        <v>64.435351999999995</v>
      </c>
      <c r="G14" s="8">
        <v>93.608583999999993</v>
      </c>
      <c r="H14" s="8">
        <v>114.94767400000001</v>
      </c>
      <c r="I14" s="8">
        <v>99.869450999999998</v>
      </c>
      <c r="J14" s="8">
        <v>82.746716000000006</v>
      </c>
      <c r="K14" s="8">
        <v>90.183702999999994</v>
      </c>
      <c r="L14" s="8">
        <v>73.106350000000006</v>
      </c>
      <c r="M14" s="8">
        <v>67.604140999999998</v>
      </c>
      <c r="N14" s="8">
        <v>67.173203999999998</v>
      </c>
      <c r="O14" s="8">
        <v>45.189357000000001</v>
      </c>
      <c r="P14" s="38">
        <v>39.274759000000003</v>
      </c>
      <c r="Q14" s="38">
        <v>44.102800000000002</v>
      </c>
      <c r="R14" s="38">
        <v>59.029179999999997</v>
      </c>
      <c r="S14" s="38">
        <v>76.249758</v>
      </c>
      <c r="T14" s="38">
        <v>102.623161</v>
      </c>
      <c r="U14" s="38">
        <v>127.01280300000001</v>
      </c>
      <c r="V14" s="38">
        <v>157.053787</v>
      </c>
      <c r="W14" s="38">
        <v>166.28180800000001</v>
      </c>
      <c r="X14" s="38">
        <v>183.38763</v>
      </c>
      <c r="Y14" s="38">
        <v>156.12476899999999</v>
      </c>
      <c r="Z14" s="38">
        <v>151.85294400000001</v>
      </c>
      <c r="AA14" s="38">
        <v>151.26519500000001</v>
      </c>
      <c r="AB14" s="38">
        <v>117.90882000000001</v>
      </c>
      <c r="AC14" s="38">
        <f t="shared" si="0"/>
        <v>2517.4907819999999</v>
      </c>
    </row>
    <row r="15" spans="1:29" ht="12.75" customHeight="1" x14ac:dyDescent="0.15">
      <c r="A15" s="43">
        <v>7</v>
      </c>
      <c r="B15" s="43">
        <v>620193</v>
      </c>
      <c r="C15" s="8">
        <v>2.02</v>
      </c>
      <c r="D15" s="8">
        <v>1.0846089999999999</v>
      </c>
      <c r="E15" s="8">
        <v>2.8495010000000001</v>
      </c>
      <c r="F15" s="8">
        <v>8.9625900000000005</v>
      </c>
      <c r="G15" s="8">
        <v>25.324273999999999</v>
      </c>
      <c r="H15" s="8">
        <v>15.757823</v>
      </c>
      <c r="I15" s="8">
        <v>21.882004999999999</v>
      </c>
      <c r="J15" s="8">
        <v>20.542947000000002</v>
      </c>
      <c r="K15" s="8">
        <v>17.049382000000001</v>
      </c>
      <c r="L15" s="8">
        <v>19.045624</v>
      </c>
      <c r="M15" s="8">
        <v>28.163941000000001</v>
      </c>
      <c r="N15" s="8">
        <v>32.377251000000001</v>
      </c>
      <c r="O15" s="8">
        <v>30.388262000000001</v>
      </c>
      <c r="P15" s="38">
        <v>36.265011999999999</v>
      </c>
      <c r="Q15" s="38">
        <v>26.924807999999999</v>
      </c>
      <c r="R15" s="38">
        <v>35.977227999999997</v>
      </c>
      <c r="S15" s="38">
        <v>54.985796000000001</v>
      </c>
      <c r="T15" s="38">
        <v>54.092370000000003</v>
      </c>
      <c r="U15" s="38">
        <v>56.366397999999997</v>
      </c>
      <c r="V15" s="38">
        <v>67.694596000000004</v>
      </c>
      <c r="W15" s="38">
        <v>92.446493000000004</v>
      </c>
      <c r="X15" s="38">
        <v>104.623783</v>
      </c>
      <c r="Y15" s="38">
        <v>106.79697400000001</v>
      </c>
      <c r="Z15" s="38">
        <v>127.173855</v>
      </c>
      <c r="AA15" s="38">
        <v>127.473488</v>
      </c>
      <c r="AB15" s="38">
        <v>82.244635000000002</v>
      </c>
      <c r="AC15" s="38">
        <f t="shared" si="0"/>
        <v>1198.513645</v>
      </c>
    </row>
    <row r="16" spans="1:29" ht="12.75" customHeight="1" x14ac:dyDescent="0.15">
      <c r="A16" s="43">
        <v>8</v>
      </c>
      <c r="B16" s="43">
        <v>620520</v>
      </c>
      <c r="C16" s="8">
        <v>41.390999999999998</v>
      </c>
      <c r="D16" s="8">
        <v>36.208303999999998</v>
      </c>
      <c r="E16" s="8">
        <v>54.128368000000002</v>
      </c>
      <c r="F16" s="8">
        <v>53.395071999999999</v>
      </c>
      <c r="G16" s="8">
        <v>48.237471999999997</v>
      </c>
      <c r="H16" s="8">
        <v>48.850574000000002</v>
      </c>
      <c r="I16" s="8">
        <v>51.604903999999998</v>
      </c>
      <c r="J16" s="8">
        <v>55.451720000000002</v>
      </c>
      <c r="K16" s="8">
        <v>58.633893999999998</v>
      </c>
      <c r="L16" s="8">
        <v>58.238872000000001</v>
      </c>
      <c r="M16" s="8">
        <v>75.060945000000004</v>
      </c>
      <c r="N16" s="8">
        <v>77.964219999999997</v>
      </c>
      <c r="O16" s="8">
        <v>87.598217000000005</v>
      </c>
      <c r="P16" s="38">
        <v>101.19484199999999</v>
      </c>
      <c r="Q16" s="38">
        <v>83.668139999999994</v>
      </c>
      <c r="R16" s="38">
        <v>81.950907999999998</v>
      </c>
      <c r="S16" s="38">
        <v>113.38142999999999</v>
      </c>
      <c r="T16" s="38">
        <v>121.610677</v>
      </c>
      <c r="U16" s="38">
        <v>126.61860900000001</v>
      </c>
      <c r="V16" s="38">
        <v>142.56571500000001</v>
      </c>
      <c r="W16" s="38">
        <v>137.50905800000001</v>
      </c>
      <c r="X16" s="38">
        <v>140.69599700000001</v>
      </c>
      <c r="Y16" s="38">
        <v>124.22105999999999</v>
      </c>
      <c r="Z16" s="38">
        <v>128.281992</v>
      </c>
      <c r="AA16" s="38">
        <v>123.267262</v>
      </c>
      <c r="AB16" s="38">
        <v>77.809267000000006</v>
      </c>
      <c r="AC16" s="38">
        <f t="shared" si="0"/>
        <v>2249.5385190000002</v>
      </c>
    </row>
    <row r="17" spans="1:29" ht="12.75" customHeight="1" x14ac:dyDescent="0.15">
      <c r="A17" s="43">
        <v>9</v>
      </c>
      <c r="B17" s="43">
        <v>621010</v>
      </c>
      <c r="C17" s="8">
        <v>9.5630000000000006</v>
      </c>
      <c r="D17" s="8">
        <v>30.25592</v>
      </c>
      <c r="E17" s="8">
        <v>38.146180000000001</v>
      </c>
      <c r="F17" s="8">
        <v>38.651496000000002</v>
      </c>
      <c r="G17" s="8">
        <v>39.996040000000001</v>
      </c>
      <c r="H17" s="8">
        <v>41.378042999999998</v>
      </c>
      <c r="I17" s="8">
        <v>33.832163999999999</v>
      </c>
      <c r="J17" s="8">
        <v>38.930014</v>
      </c>
      <c r="K17" s="8">
        <v>48.734893999999997</v>
      </c>
      <c r="L17" s="8">
        <v>50.192579000000002</v>
      </c>
      <c r="M17" s="8">
        <v>62.135075999999998</v>
      </c>
      <c r="N17" s="8">
        <v>40.073905000000003</v>
      </c>
      <c r="O17" s="8">
        <v>40.371482</v>
      </c>
      <c r="P17" s="38">
        <v>51.923431000000001</v>
      </c>
      <c r="Q17" s="38">
        <v>57.087724000000001</v>
      </c>
      <c r="R17" s="38">
        <v>61.675849999999997</v>
      </c>
      <c r="S17" s="38">
        <v>69.028184999999993</v>
      </c>
      <c r="T17" s="38">
        <v>66.286517000000003</v>
      </c>
      <c r="U17" s="38">
        <v>73.236399000000006</v>
      </c>
      <c r="V17" s="38">
        <v>67.581464999999994</v>
      </c>
      <c r="W17" s="38">
        <v>94.930358999999996</v>
      </c>
      <c r="X17" s="38">
        <v>90.193027000000001</v>
      </c>
      <c r="Y17" s="38">
        <v>96.888160999999997</v>
      </c>
      <c r="Z17" s="38">
        <v>107.814331</v>
      </c>
      <c r="AA17" s="38">
        <v>111.682711</v>
      </c>
      <c r="AB17" s="38">
        <v>130.200715</v>
      </c>
      <c r="AC17" s="38">
        <f t="shared" si="0"/>
        <v>1590.7896680000001</v>
      </c>
    </row>
    <row r="18" spans="1:29" ht="12.75" customHeight="1" x14ac:dyDescent="0.15">
      <c r="A18" s="43">
        <v>10</v>
      </c>
      <c r="B18" s="43">
        <v>620640</v>
      </c>
      <c r="C18" s="8">
        <v>32.616</v>
      </c>
      <c r="D18" s="8">
        <v>37.621400000000001</v>
      </c>
      <c r="E18" s="8">
        <v>28.846964</v>
      </c>
      <c r="F18" s="8">
        <v>29.870629999999998</v>
      </c>
      <c r="G18" s="8">
        <v>24.990918000000001</v>
      </c>
      <c r="H18" s="8">
        <v>23.560015</v>
      </c>
      <c r="I18" s="8">
        <v>17.658265</v>
      </c>
      <c r="J18" s="8">
        <v>18.973013999999999</v>
      </c>
      <c r="K18" s="8">
        <v>17.477357999999999</v>
      </c>
      <c r="L18" s="8">
        <v>13.107917</v>
      </c>
      <c r="M18" s="8">
        <v>14.690163</v>
      </c>
      <c r="N18" s="8">
        <v>16.127970999999999</v>
      </c>
      <c r="O18" s="8">
        <v>16.656286000000001</v>
      </c>
      <c r="P18" s="38">
        <v>16.791916000000001</v>
      </c>
      <c r="Q18" s="38">
        <v>14.451267</v>
      </c>
      <c r="R18" s="38">
        <v>15.34477</v>
      </c>
      <c r="S18" s="38">
        <v>26.960692999999999</v>
      </c>
      <c r="T18" s="38">
        <v>47.711587000000002</v>
      </c>
      <c r="U18" s="38">
        <v>78.924741999999995</v>
      </c>
      <c r="V18" s="38">
        <v>93.002572000000001</v>
      </c>
      <c r="W18" s="38">
        <v>94.276062999999994</v>
      </c>
      <c r="X18" s="38">
        <v>101.346484</v>
      </c>
      <c r="Y18" s="38">
        <v>116.46574099999999</v>
      </c>
      <c r="Z18" s="38">
        <v>120.763645</v>
      </c>
      <c r="AA18" s="38">
        <v>109.229354</v>
      </c>
      <c r="AB18" s="38">
        <v>64.774761999999996</v>
      </c>
      <c r="AC18" s="38">
        <f t="shared" si="0"/>
        <v>1192.240497</v>
      </c>
    </row>
    <row r="19" spans="1:29" ht="12.75" customHeight="1" x14ac:dyDescent="0.15">
      <c r="A19" s="43">
        <v>11</v>
      </c>
      <c r="B19" s="43">
        <v>620293</v>
      </c>
      <c r="C19" s="8">
        <v>1.048</v>
      </c>
      <c r="D19" s="8">
        <v>0.72060400000000002</v>
      </c>
      <c r="E19" s="8">
        <v>1.12825</v>
      </c>
      <c r="F19" s="8">
        <v>1.9640550000000001</v>
      </c>
      <c r="G19" s="8">
        <v>3.1555360000000001</v>
      </c>
      <c r="H19" s="8">
        <v>4.9915330000000004</v>
      </c>
      <c r="I19" s="8">
        <v>7.2409920000000003</v>
      </c>
      <c r="J19" s="8">
        <v>8.9290029999999998</v>
      </c>
      <c r="K19" s="8">
        <v>14.000968</v>
      </c>
      <c r="L19" s="8">
        <v>19.717299000000001</v>
      </c>
      <c r="M19" s="8">
        <v>18.771559</v>
      </c>
      <c r="N19" s="8">
        <v>21.925080999999999</v>
      </c>
      <c r="O19" s="8">
        <v>30.444545999999999</v>
      </c>
      <c r="P19" s="38">
        <v>31.752907</v>
      </c>
      <c r="Q19" s="38">
        <v>30.552181999999998</v>
      </c>
      <c r="R19" s="38">
        <v>29.519921</v>
      </c>
      <c r="S19" s="38">
        <v>45.278984999999999</v>
      </c>
      <c r="T19" s="38">
        <v>40.970205999999997</v>
      </c>
      <c r="U19" s="38">
        <v>44.111705000000001</v>
      </c>
      <c r="V19" s="38">
        <v>55.46022</v>
      </c>
      <c r="W19" s="38">
        <v>77.570509000000001</v>
      </c>
      <c r="X19" s="38">
        <v>84.020109000000005</v>
      </c>
      <c r="Y19" s="38">
        <v>77.914924999999997</v>
      </c>
      <c r="Z19" s="38">
        <v>99.658838000000003</v>
      </c>
      <c r="AA19" s="38">
        <v>107.087182</v>
      </c>
      <c r="AB19" s="38">
        <v>57.373259000000004</v>
      </c>
      <c r="AC19" s="38">
        <f t="shared" si="0"/>
        <v>915.30837399999996</v>
      </c>
    </row>
    <row r="20" spans="1:29" ht="12.75" customHeight="1" x14ac:dyDescent="0.15">
      <c r="A20" s="43">
        <v>12</v>
      </c>
      <c r="B20" s="43">
        <v>650500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56.512017</v>
      </c>
      <c r="U20" s="38">
        <v>53.496184999999997</v>
      </c>
      <c r="V20" s="38">
        <v>59.6252</v>
      </c>
      <c r="W20" s="38">
        <v>74.181178000000003</v>
      </c>
      <c r="X20" s="38">
        <v>68.754857000000001</v>
      </c>
      <c r="Y20" s="38">
        <v>74.273822999999993</v>
      </c>
      <c r="Z20" s="38">
        <v>82.956609999999998</v>
      </c>
      <c r="AA20" s="38">
        <v>74.838322000000005</v>
      </c>
      <c r="AB20" s="38">
        <v>54.671374999999991</v>
      </c>
      <c r="AC20" s="38">
        <f t="shared" si="0"/>
        <v>599.30956700000002</v>
      </c>
    </row>
    <row r="21" spans="1:29" ht="12.75" customHeight="1" x14ac:dyDescent="0.15">
      <c r="A21" s="43">
        <v>13</v>
      </c>
      <c r="B21" s="43">
        <v>610510</v>
      </c>
      <c r="C21" s="8">
        <v>29.739000000000001</v>
      </c>
      <c r="D21" s="8">
        <v>29.071366000000001</v>
      </c>
      <c r="E21" s="8">
        <v>39.98798</v>
      </c>
      <c r="F21" s="8">
        <v>44.988408</v>
      </c>
      <c r="G21" s="8">
        <v>54.260832000000001</v>
      </c>
      <c r="H21" s="8">
        <v>45.143526000000001</v>
      </c>
      <c r="I21" s="8">
        <v>26.757853000000001</v>
      </c>
      <c r="J21" s="8">
        <v>28.080817</v>
      </c>
      <c r="K21" s="8">
        <v>29.259595000000001</v>
      </c>
      <c r="L21" s="8">
        <v>26.224713999999999</v>
      </c>
      <c r="M21" s="8">
        <v>33.157161000000002</v>
      </c>
      <c r="N21" s="8">
        <v>44.206750999999997</v>
      </c>
      <c r="O21" s="8">
        <v>51.242007000000001</v>
      </c>
      <c r="P21" s="38">
        <v>53.427351999999999</v>
      </c>
      <c r="Q21" s="38">
        <v>46.823436999999998</v>
      </c>
      <c r="R21" s="38">
        <v>44.498703999999996</v>
      </c>
      <c r="S21" s="38">
        <v>56.312576</v>
      </c>
      <c r="T21" s="38">
        <v>69.396156000000005</v>
      </c>
      <c r="U21" s="38">
        <v>70.730158000000003</v>
      </c>
      <c r="V21" s="38">
        <v>80.988208</v>
      </c>
      <c r="W21" s="38">
        <v>76.373784999999998</v>
      </c>
      <c r="X21" s="38">
        <v>73.358878000000004</v>
      </c>
      <c r="Y21" s="38">
        <v>72.972713999999996</v>
      </c>
      <c r="Z21" s="38">
        <v>74.394360000000006</v>
      </c>
      <c r="AA21" s="38">
        <v>68.945317000000003</v>
      </c>
      <c r="AB21" s="38">
        <v>46.849052000000007</v>
      </c>
      <c r="AC21" s="38">
        <f t="shared" si="0"/>
        <v>1317.190707</v>
      </c>
    </row>
    <row r="22" spans="1:29" ht="12.75" customHeight="1" x14ac:dyDescent="0.15">
      <c r="A22" s="43">
        <v>14</v>
      </c>
      <c r="B22" s="43">
        <v>610620</v>
      </c>
      <c r="C22" s="8">
        <v>15.364000000000001</v>
      </c>
      <c r="D22" s="8">
        <v>30.504960000000001</v>
      </c>
      <c r="E22" s="8">
        <v>57.477048000000003</v>
      </c>
      <c r="F22" s="8">
        <v>61.792836000000001</v>
      </c>
      <c r="G22" s="8">
        <v>64.544815999999997</v>
      </c>
      <c r="H22" s="8">
        <v>58.382353999999999</v>
      </c>
      <c r="I22" s="8">
        <v>75.155916000000005</v>
      </c>
      <c r="J22" s="8">
        <v>71.491650000000007</v>
      </c>
      <c r="K22" s="8">
        <v>52.333891000000001</v>
      </c>
      <c r="L22" s="8">
        <v>39.829098999999999</v>
      </c>
      <c r="M22" s="8">
        <v>28.081931999999998</v>
      </c>
      <c r="N22" s="8">
        <v>33.827081</v>
      </c>
      <c r="O22" s="8">
        <v>45.348098999999998</v>
      </c>
      <c r="P22" s="38">
        <v>62.611967999999997</v>
      </c>
      <c r="Q22" s="38">
        <v>35.850709999999999</v>
      </c>
      <c r="R22" s="38">
        <v>38.952388999999997</v>
      </c>
      <c r="S22" s="38">
        <v>46.85201</v>
      </c>
      <c r="T22" s="38">
        <v>66.392142000000007</v>
      </c>
      <c r="U22" s="38">
        <v>67.812258</v>
      </c>
      <c r="V22" s="38">
        <v>72.200744</v>
      </c>
      <c r="W22" s="38">
        <v>78.486192000000003</v>
      </c>
      <c r="X22" s="38">
        <v>73.797792000000001</v>
      </c>
      <c r="Y22" s="38">
        <v>73.776976000000005</v>
      </c>
      <c r="Z22" s="38">
        <v>74.448581000000004</v>
      </c>
      <c r="AA22" s="38">
        <v>68.120127999999994</v>
      </c>
      <c r="AB22" s="38">
        <v>50.734476999999991</v>
      </c>
      <c r="AC22" s="38">
        <f t="shared" si="0"/>
        <v>1444.1700490000007</v>
      </c>
    </row>
    <row r="23" spans="1:29" ht="12.75" customHeight="1" x14ac:dyDescent="0.15">
      <c r="A23" s="43">
        <v>15</v>
      </c>
      <c r="B23" s="43">
        <v>621210</v>
      </c>
      <c r="C23" s="8">
        <v>66.566000000000003</v>
      </c>
      <c r="D23" s="8">
        <v>88.417631999999998</v>
      </c>
      <c r="E23" s="8">
        <v>144.29864000000001</v>
      </c>
      <c r="F23" s="8">
        <v>122.87402400000001</v>
      </c>
      <c r="G23" s="8">
        <v>151.745552</v>
      </c>
      <c r="H23" s="8">
        <v>130.073556</v>
      </c>
      <c r="I23" s="8">
        <v>112.853058</v>
      </c>
      <c r="J23" s="8">
        <v>91.942989999999995</v>
      </c>
      <c r="K23" s="8">
        <v>79.462646000000007</v>
      </c>
      <c r="L23" s="8">
        <v>50.754668000000002</v>
      </c>
      <c r="M23" s="8">
        <v>38.541297</v>
      </c>
      <c r="N23" s="8">
        <v>51.697018</v>
      </c>
      <c r="O23" s="8">
        <v>50.086933999999999</v>
      </c>
      <c r="P23" s="38">
        <v>49.024363999999998</v>
      </c>
      <c r="Q23" s="38">
        <v>36.760058999999998</v>
      </c>
      <c r="R23" s="38">
        <v>35.481977999999998</v>
      </c>
      <c r="S23" s="38">
        <v>40.986899999999999</v>
      </c>
      <c r="T23" s="38">
        <v>53.057943000000002</v>
      </c>
      <c r="U23" s="38">
        <v>47.269334999999998</v>
      </c>
      <c r="V23" s="38">
        <v>46.654949999999999</v>
      </c>
      <c r="W23" s="38">
        <v>48.209367</v>
      </c>
      <c r="X23" s="38">
        <v>48.913901000000003</v>
      </c>
      <c r="Y23" s="38">
        <v>46.736173999999998</v>
      </c>
      <c r="Z23" s="38">
        <v>65.041739000000007</v>
      </c>
      <c r="AA23" s="38">
        <v>67.208962999999997</v>
      </c>
      <c r="AB23" s="38">
        <v>62.223866000000001</v>
      </c>
      <c r="AC23" s="38">
        <f t="shared" si="0"/>
        <v>1826.8835540000002</v>
      </c>
    </row>
    <row r="24" spans="1:29" ht="12.75" customHeight="1" x14ac:dyDescent="0.15">
      <c r="A24" s="43">
        <v>16</v>
      </c>
      <c r="B24" s="43">
        <v>611610</v>
      </c>
      <c r="C24" s="8">
        <v>0.73799999999999999</v>
      </c>
      <c r="D24" s="8">
        <v>0.69140500000000005</v>
      </c>
      <c r="E24" s="8">
        <v>1.1954659999999999</v>
      </c>
      <c r="F24" s="8">
        <v>1.6805239999999999</v>
      </c>
      <c r="G24" s="8">
        <v>2.1679840000000001</v>
      </c>
      <c r="H24" s="8">
        <v>4.1375190000000002</v>
      </c>
      <c r="I24" s="8">
        <v>3.5809340000000001</v>
      </c>
      <c r="J24" s="8">
        <v>4.7423359999999999</v>
      </c>
      <c r="K24" s="8">
        <v>5.81128</v>
      </c>
      <c r="L24" s="8">
        <v>8.4717579999999995</v>
      </c>
      <c r="M24" s="8">
        <v>11.249556</v>
      </c>
      <c r="N24" s="8">
        <v>14.241933</v>
      </c>
      <c r="O24" s="8">
        <v>20.700599</v>
      </c>
      <c r="P24" s="38">
        <v>23.273707999999999</v>
      </c>
      <c r="Q24" s="38">
        <v>15.933918</v>
      </c>
      <c r="R24" s="38">
        <v>25.388684999999999</v>
      </c>
      <c r="S24" s="38">
        <v>31.201115000000001</v>
      </c>
      <c r="T24" s="38">
        <v>39.535490000000003</v>
      </c>
      <c r="U24" s="38">
        <v>45.345457000000003</v>
      </c>
      <c r="V24" s="38">
        <v>48.260534999999997</v>
      </c>
      <c r="W24" s="38">
        <v>54.905569</v>
      </c>
      <c r="X24" s="38">
        <v>51.742451000000003</v>
      </c>
      <c r="Y24" s="38">
        <v>58.435808999999999</v>
      </c>
      <c r="Z24" s="38">
        <v>66.438942999999995</v>
      </c>
      <c r="AA24" s="38">
        <v>59.601401000000003</v>
      </c>
      <c r="AB24" s="38">
        <v>53.309795999999999</v>
      </c>
      <c r="AC24" s="38">
        <f t="shared" si="0"/>
        <v>652.78217100000006</v>
      </c>
    </row>
    <row r="25" spans="1:29" ht="12.75" customHeight="1" x14ac:dyDescent="0.15">
      <c r="A25" s="43">
        <v>17</v>
      </c>
      <c r="B25" s="43">
        <v>650610</v>
      </c>
      <c r="C25" s="8">
        <v>2.9670000000000001</v>
      </c>
      <c r="D25" s="8">
        <v>2.5952289999999998</v>
      </c>
      <c r="E25" s="8">
        <v>3.4405589999999999</v>
      </c>
      <c r="F25" s="8">
        <v>3.2781180000000001</v>
      </c>
      <c r="G25" s="8">
        <v>3.2304469999999998</v>
      </c>
      <c r="H25" s="8">
        <v>4.333405</v>
      </c>
      <c r="I25" s="8">
        <v>4.377923</v>
      </c>
      <c r="J25" s="8">
        <v>5.1255379999999997</v>
      </c>
      <c r="K25" s="8">
        <v>5.8401529999999999</v>
      </c>
      <c r="L25" s="8">
        <v>7.0620130000000003</v>
      </c>
      <c r="M25" s="8">
        <v>8.5134539999999994</v>
      </c>
      <c r="N25" s="8">
        <v>11.098558000000001</v>
      </c>
      <c r="O25" s="8">
        <v>13.012566</v>
      </c>
      <c r="P25" s="38">
        <v>17.293887999999999</v>
      </c>
      <c r="Q25" s="38">
        <v>11.316675999999999</v>
      </c>
      <c r="R25" s="38">
        <v>16.184235000000001</v>
      </c>
      <c r="S25" s="38">
        <v>21.849226000000002</v>
      </c>
      <c r="T25" s="38">
        <v>29.137208999999999</v>
      </c>
      <c r="U25" s="38">
        <v>34.509957999999997</v>
      </c>
      <c r="V25" s="38">
        <v>41.225096999999998</v>
      </c>
      <c r="W25" s="38">
        <v>40.891542999999999</v>
      </c>
      <c r="X25" s="38">
        <v>42.833942</v>
      </c>
      <c r="Y25" s="38">
        <v>46.101838000000001</v>
      </c>
      <c r="Z25" s="38">
        <v>51.383417000000001</v>
      </c>
      <c r="AA25" s="38">
        <v>58.922693000000002</v>
      </c>
      <c r="AB25" s="38">
        <v>48.891459000000005</v>
      </c>
      <c r="AC25" s="38">
        <f t="shared" si="0"/>
        <v>535.41614400000003</v>
      </c>
    </row>
    <row r="26" spans="1:29" ht="12.75" customHeight="1" x14ac:dyDescent="0.15">
      <c r="A26" s="43">
        <v>18</v>
      </c>
      <c r="B26" s="43">
        <v>610463</v>
      </c>
      <c r="C26" s="8">
        <v>23.184000000000001</v>
      </c>
      <c r="D26" s="8">
        <v>61.810648</v>
      </c>
      <c r="E26" s="8">
        <v>58.512115999999999</v>
      </c>
      <c r="F26" s="8">
        <v>58.343767999999997</v>
      </c>
      <c r="G26" s="8">
        <v>53.229568</v>
      </c>
      <c r="H26" s="8">
        <v>63.256517000000002</v>
      </c>
      <c r="I26" s="8">
        <v>69.566961000000006</v>
      </c>
      <c r="J26" s="8">
        <v>53.434964999999998</v>
      </c>
      <c r="K26" s="8">
        <v>28.301289000000001</v>
      </c>
      <c r="L26" s="8">
        <v>14.691513</v>
      </c>
      <c r="M26" s="8">
        <v>15.516517</v>
      </c>
      <c r="N26" s="8">
        <v>15.431741000000001</v>
      </c>
      <c r="O26" s="8">
        <v>13.579459</v>
      </c>
      <c r="P26" s="38">
        <v>13.076101</v>
      </c>
      <c r="Q26" s="38">
        <v>8.2637470000000004</v>
      </c>
      <c r="R26" s="38">
        <v>12.307575999999999</v>
      </c>
      <c r="S26" s="38">
        <v>15.807344000000001</v>
      </c>
      <c r="T26" s="38">
        <v>22.964313000000001</v>
      </c>
      <c r="U26" s="38">
        <v>33.852687000000003</v>
      </c>
      <c r="V26" s="38">
        <v>40.850960999999998</v>
      </c>
      <c r="W26" s="38">
        <v>44.802191000000001</v>
      </c>
      <c r="X26" s="38">
        <v>46.224155000000003</v>
      </c>
      <c r="Y26" s="38">
        <v>44.921075000000002</v>
      </c>
      <c r="Z26" s="38">
        <v>58.045107999999999</v>
      </c>
      <c r="AA26" s="38">
        <v>57.52619</v>
      </c>
      <c r="AB26" s="38">
        <v>69.790901000000005</v>
      </c>
      <c r="AC26" s="38">
        <f t="shared" si="0"/>
        <v>997.29141100000004</v>
      </c>
    </row>
    <row r="27" spans="1:29" ht="12.75" customHeight="1" x14ac:dyDescent="0.15">
      <c r="A27" s="43">
        <v>19</v>
      </c>
      <c r="B27" s="43">
        <v>611120</v>
      </c>
      <c r="C27" s="8">
        <v>4.7130000000000001</v>
      </c>
      <c r="D27" s="8">
        <v>2.7166320000000002</v>
      </c>
      <c r="E27" s="8">
        <v>4.916512</v>
      </c>
      <c r="F27" s="8">
        <v>9.874879</v>
      </c>
      <c r="G27" s="8">
        <v>18.5246</v>
      </c>
      <c r="H27" s="8">
        <v>16.619308</v>
      </c>
      <c r="I27" s="8">
        <v>19.201153000000001</v>
      </c>
      <c r="J27" s="8">
        <v>18.100888000000001</v>
      </c>
      <c r="K27" s="8">
        <v>19.012205999999999</v>
      </c>
      <c r="L27" s="8">
        <v>16.388472</v>
      </c>
      <c r="M27" s="8">
        <v>17.966899000000002</v>
      </c>
      <c r="N27" s="8">
        <v>21.00516</v>
      </c>
      <c r="O27" s="8">
        <v>25.214305</v>
      </c>
      <c r="P27" s="38">
        <v>28.015964</v>
      </c>
      <c r="Q27" s="38">
        <v>25.907909</v>
      </c>
      <c r="R27" s="38">
        <v>29.614471999999999</v>
      </c>
      <c r="S27" s="38">
        <v>35.917437999999997</v>
      </c>
      <c r="T27" s="38">
        <v>38.605972999999999</v>
      </c>
      <c r="U27" s="38">
        <v>40.464840000000002</v>
      </c>
      <c r="V27" s="38">
        <v>51.656843000000002</v>
      </c>
      <c r="W27" s="38">
        <v>52.240768000000003</v>
      </c>
      <c r="X27" s="38">
        <v>53.452331000000001</v>
      </c>
      <c r="Y27" s="38">
        <v>43.502617999999998</v>
      </c>
      <c r="Z27" s="38">
        <v>50.946826000000001</v>
      </c>
      <c r="AA27" s="38">
        <v>53.877701000000002</v>
      </c>
      <c r="AB27" s="38">
        <v>41.441154999999995</v>
      </c>
      <c r="AC27" s="38">
        <f t="shared" si="0"/>
        <v>739.89885199999992</v>
      </c>
    </row>
    <row r="28" spans="1:29" ht="12.75" customHeight="1" x14ac:dyDescent="0.15">
      <c r="A28" s="43">
        <v>20</v>
      </c>
      <c r="B28" s="43">
        <v>611595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38">
        <v>31.018478999999999</v>
      </c>
      <c r="Q28" s="38">
        <v>26.345656000000002</v>
      </c>
      <c r="R28" s="38">
        <v>29.903386999999999</v>
      </c>
      <c r="S28" s="38">
        <v>36.628506999999999</v>
      </c>
      <c r="T28" s="38">
        <v>34.436529999999998</v>
      </c>
      <c r="U28" s="38">
        <v>34.447715000000002</v>
      </c>
      <c r="V28" s="38">
        <v>35.174008999999998</v>
      </c>
      <c r="W28" s="38">
        <v>35.159829999999999</v>
      </c>
      <c r="X28" s="38">
        <v>32.817506999999999</v>
      </c>
      <c r="Y28" s="38">
        <v>29.813465999999998</v>
      </c>
      <c r="Z28" s="38">
        <v>45.266029000000003</v>
      </c>
      <c r="AA28" s="38">
        <v>53.055838000000001</v>
      </c>
      <c r="AB28" s="38">
        <v>42.343642000000003</v>
      </c>
      <c r="AC28" s="38">
        <f t="shared" si="0"/>
        <v>466.410595</v>
      </c>
    </row>
    <row r="29" spans="1:29" ht="12.75" customHeight="1" x14ac:dyDescent="0.15">
      <c r="A29" s="43">
        <v>21</v>
      </c>
      <c r="B29" s="43">
        <v>620213</v>
      </c>
      <c r="C29" s="8">
        <v>1.958</v>
      </c>
      <c r="D29" s="8">
        <v>2.467803</v>
      </c>
      <c r="E29" s="8">
        <v>4.6175990000000002</v>
      </c>
      <c r="F29" s="8">
        <v>8.9354530000000008</v>
      </c>
      <c r="G29" s="8">
        <v>8.63842</v>
      </c>
      <c r="H29" s="8">
        <v>17.587284</v>
      </c>
      <c r="I29" s="8">
        <v>15.305745999999999</v>
      </c>
      <c r="J29" s="8">
        <v>21.735437999999998</v>
      </c>
      <c r="K29" s="8">
        <v>24.839682</v>
      </c>
      <c r="L29" s="8">
        <v>18.855048</v>
      </c>
      <c r="M29" s="8">
        <v>24.075485</v>
      </c>
      <c r="N29" s="8">
        <v>24.713481999999999</v>
      </c>
      <c r="O29" s="8">
        <v>26.047004000000001</v>
      </c>
      <c r="P29" s="38">
        <v>27.623086000000001</v>
      </c>
      <c r="Q29" s="38">
        <v>16.672077000000002</v>
      </c>
      <c r="R29" s="38">
        <v>19.689526000000001</v>
      </c>
      <c r="S29" s="38">
        <v>25.348943999999999</v>
      </c>
      <c r="T29" s="38">
        <v>30.512079</v>
      </c>
      <c r="U29" s="38">
        <v>28.777664999999999</v>
      </c>
      <c r="V29" s="38">
        <v>36.061225</v>
      </c>
      <c r="W29" s="38">
        <v>46.881658999999999</v>
      </c>
      <c r="X29" s="38">
        <v>46.519331999999999</v>
      </c>
      <c r="Y29" s="38">
        <v>45.025227000000001</v>
      </c>
      <c r="Z29" s="38">
        <v>50.171545000000002</v>
      </c>
      <c r="AA29" s="38">
        <v>48.129886999999997</v>
      </c>
      <c r="AB29" s="38">
        <v>23.904781</v>
      </c>
      <c r="AC29" s="38">
        <f t="shared" si="0"/>
        <v>645.09347700000012</v>
      </c>
    </row>
    <row r="30" spans="1:29" ht="12.75" customHeight="1" x14ac:dyDescent="0.15">
      <c r="A30" s="43">
        <v>22</v>
      </c>
      <c r="B30" s="43">
        <v>620343</v>
      </c>
      <c r="C30" s="8">
        <v>32.972999999999999</v>
      </c>
      <c r="D30" s="8">
        <v>56.338416000000002</v>
      </c>
      <c r="E30" s="8">
        <v>73.246359999999996</v>
      </c>
      <c r="F30" s="8">
        <v>64.923963999999998</v>
      </c>
      <c r="G30" s="8">
        <v>76.815672000000006</v>
      </c>
      <c r="H30" s="8">
        <v>74.677626000000004</v>
      </c>
      <c r="I30" s="8">
        <v>79.366054000000005</v>
      </c>
      <c r="J30" s="8">
        <v>79.192383000000007</v>
      </c>
      <c r="K30" s="8">
        <v>64.342972000000003</v>
      </c>
      <c r="L30" s="8">
        <v>48.128518</v>
      </c>
      <c r="M30" s="8">
        <v>50.194955</v>
      </c>
      <c r="N30" s="8">
        <v>52.584024999999997</v>
      </c>
      <c r="O30" s="8">
        <v>52.180407000000002</v>
      </c>
      <c r="P30" s="38">
        <v>49.722701000000001</v>
      </c>
      <c r="Q30" s="38">
        <v>35.360484</v>
      </c>
      <c r="R30" s="38">
        <v>35.831245000000003</v>
      </c>
      <c r="S30" s="38">
        <v>40.359766999999998</v>
      </c>
      <c r="T30" s="38">
        <v>44.380029999999998</v>
      </c>
      <c r="U30" s="38">
        <v>42.957228999999998</v>
      </c>
      <c r="V30" s="38">
        <v>47.481766</v>
      </c>
      <c r="W30" s="38">
        <v>51.055191000000001</v>
      </c>
      <c r="X30" s="38">
        <v>47.866031999999997</v>
      </c>
      <c r="Y30" s="38">
        <v>47.478363000000002</v>
      </c>
      <c r="Z30" s="38">
        <v>48.296107999999997</v>
      </c>
      <c r="AA30" s="38">
        <v>47.370327000000003</v>
      </c>
      <c r="AB30" s="38">
        <v>41.980194000000004</v>
      </c>
      <c r="AC30" s="38">
        <f t="shared" si="0"/>
        <v>1385.1037890000002</v>
      </c>
    </row>
    <row r="31" spans="1:29" ht="12.75" customHeight="1" x14ac:dyDescent="0.15">
      <c r="A31" s="43">
        <v>23</v>
      </c>
      <c r="B31" s="43">
        <v>610443</v>
      </c>
      <c r="C31" s="8">
        <v>5.0179999999999998</v>
      </c>
      <c r="D31" s="8">
        <v>4.1932010000000002</v>
      </c>
      <c r="E31" s="8">
        <v>6.4027529999999997</v>
      </c>
      <c r="F31" s="8">
        <v>11.173852999999999</v>
      </c>
      <c r="G31" s="8">
        <v>19.157920000000001</v>
      </c>
      <c r="H31" s="8">
        <v>16.512695999999998</v>
      </c>
      <c r="I31" s="8">
        <v>11.284774000000001</v>
      </c>
      <c r="J31" s="8">
        <v>13.700708000000001</v>
      </c>
      <c r="K31" s="8">
        <v>15.293241</v>
      </c>
      <c r="L31" s="8">
        <v>11.707314</v>
      </c>
      <c r="M31" s="8">
        <v>10.353268</v>
      </c>
      <c r="N31" s="8">
        <v>16.066585</v>
      </c>
      <c r="O31" s="8">
        <v>23.332460999999999</v>
      </c>
      <c r="P31" s="38">
        <v>20.105277999999998</v>
      </c>
      <c r="Q31" s="38">
        <v>17.852204</v>
      </c>
      <c r="R31" s="38">
        <v>19.710940999999998</v>
      </c>
      <c r="S31" s="38">
        <v>25.436063999999998</v>
      </c>
      <c r="T31" s="38">
        <v>34.520634999999999</v>
      </c>
      <c r="U31" s="38">
        <v>35.933604000000003</v>
      </c>
      <c r="V31" s="38">
        <v>42.425713000000002</v>
      </c>
      <c r="W31" s="38">
        <v>47.478157000000003</v>
      </c>
      <c r="X31" s="38">
        <v>53.470044999999999</v>
      </c>
      <c r="Y31" s="38">
        <v>47.476703999999998</v>
      </c>
      <c r="Z31" s="38">
        <v>47.154226000000001</v>
      </c>
      <c r="AA31" s="38">
        <v>46.160347999999999</v>
      </c>
      <c r="AB31" s="38">
        <v>32.797140999999996</v>
      </c>
      <c r="AC31" s="38">
        <f t="shared" si="0"/>
        <v>634.71783400000004</v>
      </c>
    </row>
    <row r="32" spans="1:29" ht="12.75" customHeight="1" x14ac:dyDescent="0.15">
      <c r="A32" s="43">
        <v>24</v>
      </c>
      <c r="B32" s="43">
        <v>620630</v>
      </c>
      <c r="C32" s="8">
        <v>9.9130000000000003</v>
      </c>
      <c r="D32" s="8">
        <v>8.6092279999999999</v>
      </c>
      <c r="E32" s="8">
        <v>13.338044</v>
      </c>
      <c r="F32" s="8">
        <v>54.22128</v>
      </c>
      <c r="G32" s="8">
        <v>16.292490000000001</v>
      </c>
      <c r="H32" s="8">
        <v>15.570205</v>
      </c>
      <c r="I32" s="8">
        <v>16.456095000000001</v>
      </c>
      <c r="J32" s="8">
        <v>25.798921</v>
      </c>
      <c r="K32" s="8">
        <v>36.965532000000003</v>
      </c>
      <c r="L32" s="8">
        <v>35.996113999999999</v>
      </c>
      <c r="M32" s="8">
        <v>38.292696999999997</v>
      </c>
      <c r="N32" s="8">
        <v>43.140006999999997</v>
      </c>
      <c r="O32" s="8">
        <v>49.271386999999997</v>
      </c>
      <c r="P32" s="38">
        <v>53.655217</v>
      </c>
      <c r="Q32" s="38">
        <v>47.578764999999997</v>
      </c>
      <c r="R32" s="38">
        <v>55.377011000000003</v>
      </c>
      <c r="S32" s="38">
        <v>58.148223000000002</v>
      </c>
      <c r="T32" s="38">
        <v>53.961171</v>
      </c>
      <c r="U32" s="38">
        <v>56.177036999999999</v>
      </c>
      <c r="V32" s="38">
        <v>59.511836000000002</v>
      </c>
      <c r="W32" s="38">
        <v>56.529397000000003</v>
      </c>
      <c r="X32" s="38">
        <v>53.605494</v>
      </c>
      <c r="Y32" s="38">
        <v>54.691192999999998</v>
      </c>
      <c r="Z32" s="38">
        <v>56.984442999999999</v>
      </c>
      <c r="AA32" s="38">
        <v>44.289921999999997</v>
      </c>
      <c r="AB32" s="38">
        <v>28.874062999999996</v>
      </c>
      <c r="AC32" s="38">
        <f t="shared" si="0"/>
        <v>1043.2487720000004</v>
      </c>
    </row>
    <row r="33" spans="1:29" ht="12.75" customHeight="1" x14ac:dyDescent="0.15">
      <c r="A33" s="43">
        <v>25</v>
      </c>
      <c r="B33" s="43">
        <v>620443</v>
      </c>
      <c r="C33" s="8">
        <v>10.086</v>
      </c>
      <c r="D33" s="8">
        <v>13.376497000000001</v>
      </c>
      <c r="E33" s="8">
        <v>14.989887</v>
      </c>
      <c r="F33" s="8">
        <v>20.245318000000001</v>
      </c>
      <c r="G33" s="8">
        <v>18.775264</v>
      </c>
      <c r="H33" s="8">
        <v>20.694725999999999</v>
      </c>
      <c r="I33" s="8">
        <v>19.067540999999999</v>
      </c>
      <c r="J33" s="8">
        <v>16.480865000000001</v>
      </c>
      <c r="K33" s="8">
        <v>16.250859999999999</v>
      </c>
      <c r="L33" s="8">
        <v>14.384124999999999</v>
      </c>
      <c r="M33" s="8">
        <v>12.484026</v>
      </c>
      <c r="N33" s="8">
        <v>16.638328999999999</v>
      </c>
      <c r="O33" s="8">
        <v>24.042065999999998</v>
      </c>
      <c r="P33" s="38">
        <v>25.499737</v>
      </c>
      <c r="Q33" s="38">
        <v>21.301852</v>
      </c>
      <c r="R33" s="38">
        <v>23.071605999999999</v>
      </c>
      <c r="S33" s="38">
        <v>31.524964000000001</v>
      </c>
      <c r="T33" s="38">
        <v>40.314357999999999</v>
      </c>
      <c r="U33" s="38">
        <v>49.564396000000002</v>
      </c>
      <c r="V33" s="38">
        <v>55.661920000000002</v>
      </c>
      <c r="W33" s="38">
        <v>49.504637000000002</v>
      </c>
      <c r="X33" s="38">
        <v>45.826121999999998</v>
      </c>
      <c r="Y33" s="38">
        <v>41.448771000000001</v>
      </c>
      <c r="Z33" s="38">
        <v>43.75132</v>
      </c>
      <c r="AA33" s="38">
        <v>44.239811000000003</v>
      </c>
      <c r="AB33" s="38">
        <v>31.207401000000004</v>
      </c>
      <c r="AC33" s="38">
        <f t="shared" si="0"/>
        <v>720.43239900000003</v>
      </c>
    </row>
    <row r="34" spans="1:29" ht="12.75" customHeight="1" x14ac:dyDescent="0.15">
      <c r="A34" s="43"/>
      <c r="B34" s="50" t="s">
        <v>25</v>
      </c>
      <c r="C34" s="8">
        <f>SUM(C9:C33)</f>
        <v>1127.5760080000002</v>
      </c>
      <c r="D34" s="8">
        <f t="shared" ref="D34:X34" si="1">SUM(D9:D33)</f>
        <v>1424.8296179999998</v>
      </c>
      <c r="E34" s="8">
        <f t="shared" si="1"/>
        <v>1879.1348989999999</v>
      </c>
      <c r="F34" s="8">
        <f t="shared" si="1"/>
        <v>2102.6973160000002</v>
      </c>
      <c r="G34" s="8">
        <f t="shared" si="1"/>
        <v>2055.9733329999999</v>
      </c>
      <c r="H34" s="8">
        <f t="shared" si="1"/>
        <v>1960.108843</v>
      </c>
      <c r="I34" s="8">
        <f t="shared" si="1"/>
        <v>1937.10679</v>
      </c>
      <c r="J34" s="8">
        <f t="shared" si="1"/>
        <v>1867.968848</v>
      </c>
      <c r="K34" s="8">
        <f t="shared" si="1"/>
        <v>1683.7728010000001</v>
      </c>
      <c r="L34" s="8">
        <f t="shared" si="1"/>
        <v>1337.4766299999999</v>
      </c>
      <c r="M34" s="8">
        <f t="shared" si="1"/>
        <v>1280.9383100000005</v>
      </c>
      <c r="N34" s="8">
        <f t="shared" si="1"/>
        <v>1360.3338249999997</v>
      </c>
      <c r="O34" s="8">
        <f t="shared" si="1"/>
        <v>1308.4104790000001</v>
      </c>
      <c r="P34" s="8">
        <f t="shared" si="1"/>
        <v>1412.5313360000002</v>
      </c>
      <c r="Q34" s="8">
        <f t="shared" si="1"/>
        <v>1199.1572289999999</v>
      </c>
      <c r="R34" s="8">
        <f t="shared" si="1"/>
        <v>1323.5616999999997</v>
      </c>
      <c r="S34" s="8">
        <f t="shared" si="1"/>
        <v>1599.906301</v>
      </c>
      <c r="T34" s="8">
        <f t="shared" si="1"/>
        <v>1825.9795539999998</v>
      </c>
      <c r="U34" s="8">
        <f t="shared" si="1"/>
        <v>2006.8930110000001</v>
      </c>
      <c r="V34" s="8">
        <f t="shared" si="1"/>
        <v>2219.4480970000004</v>
      </c>
      <c r="W34" s="8">
        <f t="shared" si="1"/>
        <v>2391.876917</v>
      </c>
      <c r="X34" s="8">
        <f t="shared" si="1"/>
        <v>2418.3829799999999</v>
      </c>
      <c r="Y34" s="8">
        <f t="shared" ref="Y34:AB34" si="2">SUM(Y9:Y33)</f>
        <v>2361.7640940000006</v>
      </c>
      <c r="Z34" s="8">
        <f t="shared" si="2"/>
        <v>2681.8728189999997</v>
      </c>
      <c r="AA34" s="8">
        <f t="shared" si="2"/>
        <v>2695.4594539999998</v>
      </c>
      <c r="AB34" s="8">
        <f t="shared" si="2"/>
        <v>2059.7269229999997</v>
      </c>
      <c r="AC34" s="38">
        <f t="shared" si="0"/>
        <v>47522.888115000002</v>
      </c>
    </row>
    <row r="35" spans="1:29" ht="12.75" customHeight="1" x14ac:dyDescent="0.15">
      <c r="A35" s="43"/>
      <c r="B35" s="50" t="s">
        <v>26</v>
      </c>
      <c r="C35" s="8">
        <f>C36-C34</f>
        <v>732.6344439999998</v>
      </c>
      <c r="D35" s="8">
        <f t="shared" ref="D35:X35" si="3">D36-D34</f>
        <v>904.90954100000044</v>
      </c>
      <c r="E35" s="8">
        <f t="shared" si="3"/>
        <v>1359.4888450000001</v>
      </c>
      <c r="F35" s="8">
        <f t="shared" si="3"/>
        <v>1556.8738129999997</v>
      </c>
      <c r="G35" s="8">
        <f t="shared" si="3"/>
        <v>1491.8840359999999</v>
      </c>
      <c r="H35" s="8">
        <f t="shared" si="3"/>
        <v>1553.7797430000001</v>
      </c>
      <c r="I35" s="8">
        <f t="shared" si="3"/>
        <v>1453.4873019999998</v>
      </c>
      <c r="J35" s="8">
        <f t="shared" si="3"/>
        <v>1377.8489509999999</v>
      </c>
      <c r="K35" s="8">
        <f t="shared" si="3"/>
        <v>1250.4932439999998</v>
      </c>
      <c r="L35" s="8">
        <f t="shared" si="3"/>
        <v>1131.5307370000003</v>
      </c>
      <c r="M35" s="8">
        <f t="shared" si="3"/>
        <v>1101.0033849999995</v>
      </c>
      <c r="N35" s="8">
        <f t="shared" si="3"/>
        <v>1055.3508390000002</v>
      </c>
      <c r="O35" s="8">
        <f t="shared" si="3"/>
        <v>1052.44209</v>
      </c>
      <c r="P35" s="8">
        <f t="shared" si="3"/>
        <v>1010.5415829999999</v>
      </c>
      <c r="Q35" s="8">
        <f t="shared" si="3"/>
        <v>807.96315400000003</v>
      </c>
      <c r="R35" s="8">
        <f t="shared" si="3"/>
        <v>851.38848000000007</v>
      </c>
      <c r="S35" s="8">
        <f t="shared" si="3"/>
        <v>997.17672200000015</v>
      </c>
      <c r="T35" s="8">
        <f t="shared" si="3"/>
        <v>942.04507000000035</v>
      </c>
      <c r="U35" s="8">
        <f t="shared" si="3"/>
        <v>998.05828100000008</v>
      </c>
      <c r="V35" s="8">
        <f t="shared" si="3"/>
        <v>1124.6714749999996</v>
      </c>
      <c r="W35" s="8">
        <f t="shared" si="3"/>
        <v>1138.311933</v>
      </c>
      <c r="X35" s="8">
        <f t="shared" si="3"/>
        <v>1077.1762960000001</v>
      </c>
      <c r="Y35" s="8">
        <f t="shared" ref="Y35:AB35" si="4">Y36-Y34</f>
        <v>1122.5818219999969</v>
      </c>
      <c r="Z35" s="8">
        <f t="shared" si="4"/>
        <v>1273.4191849999993</v>
      </c>
      <c r="AA35" s="8">
        <f t="shared" si="4"/>
        <v>1259.3807360000019</v>
      </c>
      <c r="AB35" s="8">
        <f t="shared" si="4"/>
        <v>988.36926300000187</v>
      </c>
      <c r="AC35" s="38">
        <f t="shared" si="0"/>
        <v>29612.810970000006</v>
      </c>
    </row>
    <row r="36" spans="1:29" ht="12.75" customHeight="1" x14ac:dyDescent="0.15">
      <c r="A36" s="43"/>
      <c r="B36" s="50" t="s">
        <v>7</v>
      </c>
      <c r="C36" s="8">
        <v>1860.210452</v>
      </c>
      <c r="D36" s="8">
        <v>2329.7391590000002</v>
      </c>
      <c r="E36" s="8">
        <v>3238.623744</v>
      </c>
      <c r="F36" s="8">
        <v>3659.5711289999999</v>
      </c>
      <c r="G36" s="8">
        <v>3547.8573689999998</v>
      </c>
      <c r="H36" s="8">
        <v>3513.888586</v>
      </c>
      <c r="I36" s="8">
        <v>3390.5940919999998</v>
      </c>
      <c r="J36" s="8">
        <v>3245.8177989999999</v>
      </c>
      <c r="K36" s="8">
        <v>2934.2660449999998</v>
      </c>
      <c r="L36" s="8">
        <v>2469.0073670000002</v>
      </c>
      <c r="M36" s="8">
        <v>2381.941695</v>
      </c>
      <c r="N36" s="8">
        <v>2415.6846639999999</v>
      </c>
      <c r="O36" s="8">
        <v>2360.8525690000001</v>
      </c>
      <c r="P36" s="10">
        <v>2423.0729190000002</v>
      </c>
      <c r="Q36" s="10">
        <v>2007.1203829999999</v>
      </c>
      <c r="R36" s="10">
        <v>2174.9501799999998</v>
      </c>
      <c r="S36" s="10">
        <v>2597.0830230000001</v>
      </c>
      <c r="T36" s="10">
        <v>2768.0246240000001</v>
      </c>
      <c r="U36" s="10">
        <v>3004.9512920000002</v>
      </c>
      <c r="V36" s="10">
        <v>3344.1195720000001</v>
      </c>
      <c r="W36" s="10">
        <v>3530.18885</v>
      </c>
      <c r="X36" s="10">
        <v>3495.559276</v>
      </c>
      <c r="Y36" s="10">
        <v>3484.3459159999975</v>
      </c>
      <c r="Z36" s="10">
        <v>3955.292003999999</v>
      </c>
      <c r="AA36" s="10">
        <v>3954.8401900000017</v>
      </c>
      <c r="AB36" s="10">
        <v>3048.0961860000016</v>
      </c>
      <c r="AC36" s="38">
        <f t="shared" si="0"/>
        <v>77135.699085</v>
      </c>
    </row>
    <row r="37" spans="1:29" s="2" customFormat="1" x14ac:dyDescent="0.1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2" customFormat="1" x14ac:dyDescent="0.15">
      <c r="A39" s="5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1">
        <v>610910</v>
      </c>
      <c r="C40" s="13">
        <f>C9/C$36*100</f>
        <v>7.4602844990358115</v>
      </c>
      <c r="D40" s="72">
        <f t="shared" ref="D40:V50" si="5">D9/D$36*100</f>
        <v>7.6471675085064739</v>
      </c>
      <c r="E40" s="72">
        <f t="shared" si="5"/>
        <v>7.8377134259656689</v>
      </c>
      <c r="F40" s="72">
        <f t="shared" si="5"/>
        <v>9.2235017738877794</v>
      </c>
      <c r="G40" s="72">
        <f t="shared" si="5"/>
        <v>10.377001601498147</v>
      </c>
      <c r="H40" s="72">
        <f t="shared" si="5"/>
        <v>11.23873296875213</v>
      </c>
      <c r="I40" s="72">
        <f t="shared" si="5"/>
        <v>11.000827462068262</v>
      </c>
      <c r="J40" s="72">
        <f t="shared" si="5"/>
        <v>10.258257937416653</v>
      </c>
      <c r="K40" s="72">
        <f t="shared" si="5"/>
        <v>10.083071046136173</v>
      </c>
      <c r="L40" s="72">
        <f t="shared" si="5"/>
        <v>7.6856859374449975</v>
      </c>
      <c r="M40" s="72">
        <f t="shared" si="5"/>
        <v>7.5530105282446902</v>
      </c>
      <c r="N40" s="72">
        <f t="shared" si="5"/>
        <v>8.440519329305971</v>
      </c>
      <c r="O40" s="72">
        <f t="shared" si="5"/>
        <v>8.1758497982683647</v>
      </c>
      <c r="P40" s="72">
        <f t="shared" si="5"/>
        <v>8.5275313169392888</v>
      </c>
      <c r="Q40" s="72">
        <f t="shared" si="5"/>
        <v>11.449707050282095</v>
      </c>
      <c r="R40" s="72">
        <f t="shared" si="5"/>
        <v>11.356826941203774</v>
      </c>
      <c r="S40" s="72">
        <f t="shared" si="5"/>
        <v>10.156407194688285</v>
      </c>
      <c r="T40" s="72">
        <f t="shared" si="5"/>
        <v>9.4800626672459831</v>
      </c>
      <c r="U40" s="72">
        <f t="shared" si="5"/>
        <v>8.8783762888360318</v>
      </c>
      <c r="V40" s="72">
        <f t="shared" si="5"/>
        <v>8.063851521873751</v>
      </c>
      <c r="W40" s="78">
        <f t="shared" ref="W40:AC40" si="6">W9/W$36*100</f>
        <v>8.2144569121280853</v>
      </c>
      <c r="X40" s="78">
        <f t="shared" si="6"/>
        <v>8.5627538647409285</v>
      </c>
      <c r="Y40" s="78">
        <f t="shared" si="6"/>
        <v>8.8561928820846791</v>
      </c>
      <c r="Z40" s="78">
        <f t="shared" si="6"/>
        <v>9.6894675693329706</v>
      </c>
      <c r="AA40" s="78">
        <f t="shared" si="6"/>
        <v>10.310515454734464</v>
      </c>
      <c r="AB40" s="78">
        <f t="shared" si="6"/>
        <v>12.008901217791157</v>
      </c>
      <c r="AC40" s="78">
        <f t="shared" si="6"/>
        <v>9.3871073159276861</v>
      </c>
    </row>
    <row r="41" spans="1:29" ht="12.75" customHeight="1" x14ac:dyDescent="0.15">
      <c r="A41" s="43">
        <v>2</v>
      </c>
      <c r="B41" s="71">
        <v>611030</v>
      </c>
      <c r="C41" s="72">
        <f t="shared" ref="C41:R67" si="7">C10/C$36*100</f>
        <v>5.5996352395508424</v>
      </c>
      <c r="D41" s="72">
        <f t="shared" si="7"/>
        <v>4.48592331018118</v>
      </c>
      <c r="E41" s="72">
        <f t="shared" si="7"/>
        <v>3.7235048444083785</v>
      </c>
      <c r="F41" s="72">
        <f t="shared" si="7"/>
        <v>3.2790255407001818</v>
      </c>
      <c r="G41" s="72">
        <f t="shared" si="7"/>
        <v>4.1108858905765109</v>
      </c>
      <c r="H41" s="72">
        <f t="shared" si="7"/>
        <v>4.440992170945286</v>
      </c>
      <c r="I41" s="72">
        <f t="shared" si="7"/>
        <v>7.1471329337761373</v>
      </c>
      <c r="J41" s="72">
        <f t="shared" si="7"/>
        <v>7.2729766000029255</v>
      </c>
      <c r="K41" s="72">
        <f t="shared" si="7"/>
        <v>7.0561304879905666</v>
      </c>
      <c r="L41" s="72">
        <f t="shared" si="7"/>
        <v>6.9241607896749544</v>
      </c>
      <c r="M41" s="72">
        <f t="shared" si="7"/>
        <v>8.5341915138691089</v>
      </c>
      <c r="N41" s="72">
        <f t="shared" si="7"/>
        <v>8.8566343193873092</v>
      </c>
      <c r="O41" s="72">
        <f t="shared" si="7"/>
        <v>6.0833716550472152</v>
      </c>
      <c r="P41" s="72">
        <f t="shared" si="7"/>
        <v>4.8814002695723246</v>
      </c>
      <c r="Q41" s="72">
        <f t="shared" si="7"/>
        <v>4.6036195328698435</v>
      </c>
      <c r="R41" s="72">
        <f t="shared" si="7"/>
        <v>5.5520029888684626</v>
      </c>
      <c r="S41" s="72">
        <f t="shared" si="5"/>
        <v>5.8917583937400364</v>
      </c>
      <c r="T41" s="72">
        <f t="shared" si="5"/>
        <v>5.5489920742843788</v>
      </c>
      <c r="U41" s="72">
        <f t="shared" si="5"/>
        <v>5.9133140518139209</v>
      </c>
      <c r="V41" s="72">
        <f t="shared" si="5"/>
        <v>5.653191039665372</v>
      </c>
      <c r="W41" s="78">
        <f t="shared" ref="W41:AC41" si="8">W10/W$36*100</f>
        <v>5.8653909124436776</v>
      </c>
      <c r="X41" s="78">
        <f t="shared" si="8"/>
        <v>5.9924793276485122</v>
      </c>
      <c r="Y41" s="78">
        <f t="shared" si="8"/>
        <v>5.9371337400818538</v>
      </c>
      <c r="Z41" s="78">
        <f t="shared" si="8"/>
        <v>6.3772179334651238</v>
      </c>
      <c r="AA41" s="78">
        <f t="shared" si="8"/>
        <v>6.1658190289605574</v>
      </c>
      <c r="AB41" s="78">
        <f t="shared" si="8"/>
        <v>5.6331362438179937</v>
      </c>
      <c r="AC41" s="78">
        <f t="shared" si="8"/>
        <v>5.7877073689063865</v>
      </c>
    </row>
    <row r="42" spans="1:29" ht="12.75" customHeight="1" x14ac:dyDescent="0.15">
      <c r="A42" s="43">
        <v>3</v>
      </c>
      <c r="B42" s="71">
        <v>620342</v>
      </c>
      <c r="C42" s="72">
        <f t="shared" si="7"/>
        <v>18.969359924873704</v>
      </c>
      <c r="D42" s="72">
        <f t="shared" si="5"/>
        <v>15.539111604038586</v>
      </c>
      <c r="E42" s="72">
        <f t="shared" si="5"/>
        <v>12.928868590423079</v>
      </c>
      <c r="F42" s="72">
        <f t="shared" si="5"/>
        <v>12.236519313736229</v>
      </c>
      <c r="G42" s="72">
        <f t="shared" si="5"/>
        <v>8.1345033349338127</v>
      </c>
      <c r="H42" s="72">
        <f t="shared" si="5"/>
        <v>6.0123991364363647</v>
      </c>
      <c r="I42" s="72">
        <f t="shared" si="5"/>
        <v>5.7782720574621953</v>
      </c>
      <c r="J42" s="72">
        <f t="shared" si="5"/>
        <v>5.8382516744588226</v>
      </c>
      <c r="K42" s="72">
        <f t="shared" si="5"/>
        <v>5.0387167943389404</v>
      </c>
      <c r="L42" s="72">
        <f t="shared" si="5"/>
        <v>4.7305173958194997</v>
      </c>
      <c r="M42" s="72">
        <f t="shared" si="5"/>
        <v>5.0862652202744201</v>
      </c>
      <c r="N42" s="72">
        <f t="shared" si="5"/>
        <v>4.6297414835101174</v>
      </c>
      <c r="O42" s="72">
        <f t="shared" si="5"/>
        <v>4.8642267843367382</v>
      </c>
      <c r="P42" s="72">
        <f t="shared" si="5"/>
        <v>5.473816902494959</v>
      </c>
      <c r="Q42" s="72">
        <f t="shared" si="5"/>
        <v>5.6047588850578682</v>
      </c>
      <c r="R42" s="72">
        <f t="shared" si="5"/>
        <v>5.4910870648080783</v>
      </c>
      <c r="S42" s="72">
        <f t="shared" si="5"/>
        <v>5.4704739795297641</v>
      </c>
      <c r="T42" s="72">
        <f t="shared" si="5"/>
        <v>5.5565848535601754</v>
      </c>
      <c r="U42" s="72">
        <f t="shared" si="5"/>
        <v>5.6976972790146645</v>
      </c>
      <c r="V42" s="72">
        <f t="shared" si="5"/>
        <v>5.8360662589369872</v>
      </c>
      <c r="W42" s="78">
        <f t="shared" ref="W42:AC42" si="9">W11/W$36*100</f>
        <v>5.8930055824067313</v>
      </c>
      <c r="X42" s="78">
        <f t="shared" si="9"/>
        <v>5.9195207594013635</v>
      </c>
      <c r="Y42" s="78">
        <f t="shared" si="9"/>
        <v>5.2721731546931787</v>
      </c>
      <c r="Z42" s="78">
        <f t="shared" si="9"/>
        <v>4.6968826779950703</v>
      </c>
      <c r="AA42" s="78">
        <f t="shared" si="9"/>
        <v>4.6944919410258121</v>
      </c>
      <c r="AB42" s="78">
        <f t="shared" si="9"/>
        <v>3.8057479463018478</v>
      </c>
      <c r="AC42" s="78">
        <f t="shared" si="9"/>
        <v>6.7311023528529415</v>
      </c>
    </row>
    <row r="43" spans="1:29" ht="12.75" customHeight="1" x14ac:dyDescent="0.15">
      <c r="A43" s="43">
        <v>4</v>
      </c>
      <c r="B43" s="71">
        <v>620462</v>
      </c>
      <c r="C43" s="72">
        <f t="shared" si="7"/>
        <v>10.310553829744851</v>
      </c>
      <c r="D43" s="72">
        <f t="shared" si="5"/>
        <v>12.998551826290525</v>
      </c>
      <c r="E43" s="72">
        <f t="shared" si="5"/>
        <v>10.823871734079402</v>
      </c>
      <c r="F43" s="72">
        <f t="shared" si="5"/>
        <v>10.920971062235092</v>
      </c>
      <c r="G43" s="72">
        <f t="shared" si="5"/>
        <v>9.1310953712694189</v>
      </c>
      <c r="H43" s="72">
        <f t="shared" si="5"/>
        <v>7.3476918997567777</v>
      </c>
      <c r="I43" s="72">
        <f t="shared" si="5"/>
        <v>6.220494529192969</v>
      </c>
      <c r="J43" s="72">
        <f t="shared" si="5"/>
        <v>7.1937572426874237</v>
      </c>
      <c r="K43" s="72">
        <f t="shared" si="5"/>
        <v>6.6577048912413801</v>
      </c>
      <c r="L43" s="72">
        <f t="shared" si="5"/>
        <v>6.2575779264574374</v>
      </c>
      <c r="M43" s="72">
        <f t="shared" si="5"/>
        <v>5.4906766725035219</v>
      </c>
      <c r="N43" s="72">
        <f t="shared" si="5"/>
        <v>5.7204296181266816</v>
      </c>
      <c r="O43" s="72">
        <f t="shared" si="5"/>
        <v>5.6509614684033229</v>
      </c>
      <c r="P43" s="72">
        <f t="shared" si="5"/>
        <v>5.2710802055726331</v>
      </c>
      <c r="Q43" s="72">
        <f t="shared" si="5"/>
        <v>5.0180897893855931</v>
      </c>
      <c r="R43" s="72">
        <f t="shared" si="5"/>
        <v>4.5307372971642046</v>
      </c>
      <c r="S43" s="72">
        <f t="shared" si="5"/>
        <v>4.2244255970402991</v>
      </c>
      <c r="T43" s="72">
        <f t="shared" si="5"/>
        <v>4.4727399794981011</v>
      </c>
      <c r="U43" s="72">
        <f t="shared" si="5"/>
        <v>4.7430759486666574</v>
      </c>
      <c r="V43" s="72">
        <f t="shared" si="5"/>
        <v>4.4288094612425537</v>
      </c>
      <c r="W43" s="78">
        <f t="shared" ref="W43:AC43" si="10">W12/W$36*100</f>
        <v>4.2027675941472653</v>
      </c>
      <c r="X43" s="78">
        <f t="shared" si="10"/>
        <v>4.2795768913746777</v>
      </c>
      <c r="Y43" s="78">
        <f t="shared" si="10"/>
        <v>4.2106118490217117</v>
      </c>
      <c r="Z43" s="78">
        <f t="shared" si="10"/>
        <v>4.286725198254163</v>
      </c>
      <c r="AA43" s="78">
        <f t="shared" si="10"/>
        <v>4.3866917413924611</v>
      </c>
      <c r="AB43" s="78">
        <f t="shared" si="10"/>
        <v>3.8686863472883837</v>
      </c>
      <c r="AC43" s="78">
        <f t="shared" si="10"/>
        <v>6.1973841589640921</v>
      </c>
    </row>
    <row r="44" spans="1:29" ht="12.75" customHeight="1" x14ac:dyDescent="0.15">
      <c r="A44" s="43">
        <v>5</v>
      </c>
      <c r="B44" s="71">
        <v>611020</v>
      </c>
      <c r="C44" s="72">
        <f t="shared" si="7"/>
        <v>0.80469389815040138</v>
      </c>
      <c r="D44" s="72">
        <f t="shared" si="5"/>
        <v>0.79182323603635663</v>
      </c>
      <c r="E44" s="72">
        <f t="shared" si="5"/>
        <v>2.7413943396321869</v>
      </c>
      <c r="F44" s="72">
        <f t="shared" si="5"/>
        <v>3.7731739357592908</v>
      </c>
      <c r="G44" s="72">
        <f t="shared" si="5"/>
        <v>5.826292392872122</v>
      </c>
      <c r="H44" s="72">
        <f t="shared" si="5"/>
        <v>6.3521556684893703</v>
      </c>
      <c r="I44" s="72">
        <f t="shared" si="5"/>
        <v>6.7802824744614103</v>
      </c>
      <c r="J44" s="72">
        <f t="shared" si="5"/>
        <v>6.7946124107134462</v>
      </c>
      <c r="K44" s="72">
        <f t="shared" si="5"/>
        <v>7.2885468025105409</v>
      </c>
      <c r="L44" s="72">
        <f t="shared" si="5"/>
        <v>7.2725403901154086</v>
      </c>
      <c r="M44" s="72">
        <f t="shared" si="5"/>
        <v>3.8187700476018578</v>
      </c>
      <c r="N44" s="72">
        <f t="shared" si="5"/>
        <v>3.8154540769978573</v>
      </c>
      <c r="O44" s="72">
        <f t="shared" si="5"/>
        <v>3.3385289719037932</v>
      </c>
      <c r="P44" s="72">
        <f t="shared" si="5"/>
        <v>3.9501800894833079</v>
      </c>
      <c r="Q44" s="72">
        <f t="shared" si="5"/>
        <v>3.0381766592821253</v>
      </c>
      <c r="R44" s="72">
        <f t="shared" si="5"/>
        <v>3.1413948985259057</v>
      </c>
      <c r="S44" s="72">
        <f t="shared" si="5"/>
        <v>3.0449392760902887</v>
      </c>
      <c r="T44" s="72">
        <f t="shared" si="5"/>
        <v>3.082952090096724</v>
      </c>
      <c r="U44" s="72">
        <f t="shared" si="5"/>
        <v>3.363135744298114</v>
      </c>
      <c r="V44" s="72">
        <f t="shared" si="5"/>
        <v>3.4785452342671199</v>
      </c>
      <c r="W44" s="78">
        <f t="shared" ref="W44:AC44" si="11">W13/W$36*100</f>
        <v>3.3629386711138696</v>
      </c>
      <c r="X44" s="78">
        <f t="shared" si="11"/>
        <v>3.1362879111422624</v>
      </c>
      <c r="Y44" s="78">
        <f t="shared" si="11"/>
        <v>3.1809129079593967</v>
      </c>
      <c r="Z44" s="78">
        <f t="shared" si="11"/>
        <v>3.5455209844982161</v>
      </c>
      <c r="AA44" s="78">
        <f t="shared" si="11"/>
        <v>4.1065733682654804</v>
      </c>
      <c r="AB44" s="78">
        <f t="shared" si="11"/>
        <v>4.2231525563806436</v>
      </c>
      <c r="AC44" s="78">
        <f t="shared" si="11"/>
        <v>4.1140217858181094</v>
      </c>
    </row>
    <row r="45" spans="1:29" ht="12.75" customHeight="1" x14ac:dyDescent="0.15">
      <c r="A45" s="43">
        <v>6</v>
      </c>
      <c r="B45" s="71">
        <v>610990</v>
      </c>
      <c r="C45" s="72">
        <f t="shared" si="7"/>
        <v>1.8890335747882359</v>
      </c>
      <c r="D45" s="72">
        <f t="shared" si="5"/>
        <v>2.2395580122538514</v>
      </c>
      <c r="E45" s="72">
        <f t="shared" si="5"/>
        <v>3.0612687313145321</v>
      </c>
      <c r="F45" s="72">
        <f t="shared" si="5"/>
        <v>1.7607350623516191</v>
      </c>
      <c r="G45" s="72">
        <f t="shared" si="5"/>
        <v>2.6384539812090737</v>
      </c>
      <c r="H45" s="72">
        <f t="shared" si="5"/>
        <v>3.2712384353326787</v>
      </c>
      <c r="I45" s="72">
        <f t="shared" si="5"/>
        <v>2.9454853129025036</v>
      </c>
      <c r="J45" s="72">
        <f t="shared" si="5"/>
        <v>2.5493333613948796</v>
      </c>
      <c r="K45" s="72">
        <f t="shared" si="5"/>
        <v>3.0734671504539732</v>
      </c>
      <c r="L45" s="72">
        <f t="shared" si="5"/>
        <v>2.9609611934381888</v>
      </c>
      <c r="M45" s="72">
        <f t="shared" si="5"/>
        <v>2.838194618361555</v>
      </c>
      <c r="N45" s="72">
        <f t="shared" si="5"/>
        <v>2.7807107856855606</v>
      </c>
      <c r="O45" s="72">
        <f t="shared" si="5"/>
        <v>1.9141117744231322</v>
      </c>
      <c r="P45" s="72">
        <f t="shared" si="5"/>
        <v>1.6208657482833269</v>
      </c>
      <c r="Q45" s="72">
        <f t="shared" si="5"/>
        <v>2.1973171302301502</v>
      </c>
      <c r="R45" s="72">
        <f t="shared" si="5"/>
        <v>2.7140474546410069</v>
      </c>
      <c r="S45" s="72">
        <f t="shared" si="5"/>
        <v>2.9359769142813423</v>
      </c>
      <c r="T45" s="72">
        <f t="shared" si="5"/>
        <v>3.7074511588593437</v>
      </c>
      <c r="U45" s="72">
        <f t="shared" si="5"/>
        <v>4.2267840859232138</v>
      </c>
      <c r="V45" s="72">
        <f t="shared" si="5"/>
        <v>4.6964166088735775</v>
      </c>
      <c r="W45" s="78">
        <f t="shared" ref="W45:AC45" si="12">W14/W$36*100</f>
        <v>4.710280811180966</v>
      </c>
      <c r="X45" s="78">
        <f t="shared" si="12"/>
        <v>5.2463029667130154</v>
      </c>
      <c r="Y45" s="78">
        <f t="shared" si="12"/>
        <v>4.4807482598980881</v>
      </c>
      <c r="Z45" s="78">
        <f t="shared" si="12"/>
        <v>3.8392347226558909</v>
      </c>
      <c r="AA45" s="78">
        <f t="shared" si="12"/>
        <v>3.8248118187551832</v>
      </c>
      <c r="AB45" s="78">
        <f t="shared" si="12"/>
        <v>3.8682775347299998</v>
      </c>
      <c r="AC45" s="78">
        <f t="shared" si="12"/>
        <v>3.2637168157714376</v>
      </c>
    </row>
    <row r="46" spans="1:29" ht="12.75" customHeight="1" x14ac:dyDescent="0.15">
      <c r="A46" s="43">
        <v>7</v>
      </c>
      <c r="B46" s="71">
        <v>620193</v>
      </c>
      <c r="C46" s="72">
        <f t="shared" si="7"/>
        <v>0.10858986400319398</v>
      </c>
      <c r="D46" s="72">
        <f t="shared" si="5"/>
        <v>4.6554954266448845E-2</v>
      </c>
      <c r="E46" s="72">
        <f t="shared" si="5"/>
        <v>8.7984935121873789E-2</v>
      </c>
      <c r="F46" s="72">
        <f t="shared" si="5"/>
        <v>0.24490820601836705</v>
      </c>
      <c r="G46" s="72">
        <f t="shared" si="5"/>
        <v>0.71379064506017353</v>
      </c>
      <c r="H46" s="72">
        <f t="shared" si="5"/>
        <v>0.4484440133583677</v>
      </c>
      <c r="I46" s="72">
        <f t="shared" si="5"/>
        <v>0.645373772449787</v>
      </c>
      <c r="J46" s="72">
        <f t="shared" si="5"/>
        <v>0.63290511889881973</v>
      </c>
      <c r="K46" s="72">
        <f t="shared" si="5"/>
        <v>0.58104417726716395</v>
      </c>
      <c r="L46" s="72">
        <f t="shared" si="5"/>
        <v>0.77138789679439623</v>
      </c>
      <c r="M46" s="72">
        <f t="shared" si="5"/>
        <v>1.1823942231297984</v>
      </c>
      <c r="N46" s="72">
        <f t="shared" si="5"/>
        <v>1.340292939823871</v>
      </c>
      <c r="O46" s="72">
        <f t="shared" si="5"/>
        <v>1.2871732186509102</v>
      </c>
      <c r="P46" s="72">
        <f t="shared" si="5"/>
        <v>1.496653762073596</v>
      </c>
      <c r="Q46" s="72">
        <f t="shared" si="5"/>
        <v>1.3414645293849323</v>
      </c>
      <c r="R46" s="72">
        <f t="shared" si="5"/>
        <v>1.6541633151339588</v>
      </c>
      <c r="S46" s="72">
        <f t="shared" si="5"/>
        <v>2.1172136398043828</v>
      </c>
      <c r="T46" s="72">
        <f t="shared" si="5"/>
        <v>1.9541867341422898</v>
      </c>
      <c r="U46" s="72">
        <f t="shared" si="5"/>
        <v>1.8757840817607501</v>
      </c>
      <c r="V46" s="72">
        <f t="shared" si="5"/>
        <v>2.0242875454215365</v>
      </c>
      <c r="W46" s="78">
        <f t="shared" ref="W46:AC46" si="13">W15/W$36*100</f>
        <v>2.6187407226103501</v>
      </c>
      <c r="X46" s="78">
        <f t="shared" si="13"/>
        <v>2.9930484577484249</v>
      </c>
      <c r="Y46" s="78">
        <f t="shared" si="13"/>
        <v>3.0650508466909656</v>
      </c>
      <c r="Z46" s="78">
        <f t="shared" si="13"/>
        <v>3.2152835965432813</v>
      </c>
      <c r="AA46" s="78">
        <f t="shared" si="13"/>
        <v>3.2232272829208797</v>
      </c>
      <c r="AB46" s="78">
        <f t="shared" si="13"/>
        <v>2.6982296483212083</v>
      </c>
      <c r="AC46" s="78">
        <f t="shared" si="13"/>
        <v>1.5537729731071639</v>
      </c>
    </row>
    <row r="47" spans="1:29" ht="12.75" customHeight="1" x14ac:dyDescent="0.15">
      <c r="A47" s="43">
        <v>8</v>
      </c>
      <c r="B47" s="71">
        <v>620520</v>
      </c>
      <c r="C47" s="72">
        <f t="shared" si="7"/>
        <v>2.2250708222555455</v>
      </c>
      <c r="D47" s="72">
        <f t="shared" si="5"/>
        <v>1.5541784521294555</v>
      </c>
      <c r="E47" s="72">
        <f t="shared" si="5"/>
        <v>1.6713385770817097</v>
      </c>
      <c r="F47" s="72">
        <f t="shared" si="5"/>
        <v>1.4590527173218391</v>
      </c>
      <c r="G47" s="72">
        <f t="shared" si="5"/>
        <v>1.3596226393282609</v>
      </c>
      <c r="H47" s="72">
        <f t="shared" si="5"/>
        <v>1.3902140834695207</v>
      </c>
      <c r="I47" s="72">
        <f t="shared" si="5"/>
        <v>1.5220018262215507</v>
      </c>
      <c r="J47" s="72">
        <f t="shared" si="5"/>
        <v>1.7084051981317021</v>
      </c>
      <c r="K47" s="72">
        <f t="shared" si="5"/>
        <v>1.9982473675116259</v>
      </c>
      <c r="L47" s="72">
        <f t="shared" si="5"/>
        <v>2.3587970120463391</v>
      </c>
      <c r="M47" s="72">
        <f t="shared" si="5"/>
        <v>3.1512503079971483</v>
      </c>
      <c r="N47" s="72">
        <f t="shared" si="5"/>
        <v>3.227417102979961</v>
      </c>
      <c r="O47" s="72">
        <f t="shared" si="5"/>
        <v>3.7104484265658524</v>
      </c>
      <c r="P47" s="72">
        <f t="shared" si="5"/>
        <v>4.176301967906233</v>
      </c>
      <c r="Q47" s="72">
        <f t="shared" si="5"/>
        <v>4.1685661063808741</v>
      </c>
      <c r="R47" s="72">
        <f t="shared" si="5"/>
        <v>3.7679441466562698</v>
      </c>
      <c r="S47" s="72">
        <f t="shared" si="5"/>
        <v>4.3657221966292141</v>
      </c>
      <c r="T47" s="72">
        <f t="shared" si="5"/>
        <v>4.3934102300095725</v>
      </c>
      <c r="U47" s="72">
        <f t="shared" si="5"/>
        <v>4.2136659365192797</v>
      </c>
      <c r="V47" s="72">
        <f t="shared" si="5"/>
        <v>4.263176358695107</v>
      </c>
      <c r="W47" s="78">
        <f t="shared" ref="W47:AC47" si="14">W16/W$36*100</f>
        <v>3.8952323471306642</v>
      </c>
      <c r="X47" s="78">
        <f t="shared" si="14"/>
        <v>4.0249924515941755</v>
      </c>
      <c r="Y47" s="78">
        <f t="shared" si="14"/>
        <v>3.5651184754527705</v>
      </c>
      <c r="Z47" s="78">
        <f t="shared" si="14"/>
        <v>3.2433001626749185</v>
      </c>
      <c r="AA47" s="78">
        <f t="shared" si="14"/>
        <v>3.1168708741174176</v>
      </c>
      <c r="AB47" s="78">
        <f t="shared" si="14"/>
        <v>2.5527169174444144</v>
      </c>
      <c r="AC47" s="78">
        <f t="shared" si="14"/>
        <v>2.9163390566034955</v>
      </c>
    </row>
    <row r="48" spans="1:29" ht="12.75" customHeight="1" x14ac:dyDescent="0.15">
      <c r="A48" s="43">
        <v>9</v>
      </c>
      <c r="B48" s="71">
        <v>621010</v>
      </c>
      <c r="C48" s="72">
        <f t="shared" si="7"/>
        <v>0.51408161854581391</v>
      </c>
      <c r="D48" s="72">
        <f t="shared" si="5"/>
        <v>1.298682725193443</v>
      </c>
      <c r="E48" s="72">
        <f t="shared" si="5"/>
        <v>1.1778515510074641</v>
      </c>
      <c r="F48" s="72">
        <f t="shared" si="5"/>
        <v>1.0561755636803747</v>
      </c>
      <c r="G48" s="72">
        <f t="shared" si="5"/>
        <v>1.1273294228080342</v>
      </c>
      <c r="H48" s="72">
        <f t="shared" si="5"/>
        <v>1.1775570564433371</v>
      </c>
      <c r="I48" s="72">
        <f t="shared" si="5"/>
        <v>0.99782407100354253</v>
      </c>
      <c r="J48" s="72">
        <f t="shared" si="5"/>
        <v>1.1993899969367936</v>
      </c>
      <c r="K48" s="72">
        <f t="shared" si="5"/>
        <v>1.6608887283088878</v>
      </c>
      <c r="L48" s="72">
        <f t="shared" si="5"/>
        <v>2.0329051938385732</v>
      </c>
      <c r="M48" s="72">
        <f t="shared" si="5"/>
        <v>2.6085892921069167</v>
      </c>
      <c r="N48" s="72">
        <f t="shared" si="5"/>
        <v>1.6589046408749319</v>
      </c>
      <c r="O48" s="72">
        <f t="shared" si="5"/>
        <v>1.7100382518634099</v>
      </c>
      <c r="P48" s="72">
        <f t="shared" si="5"/>
        <v>2.1428752966059625</v>
      </c>
      <c r="Q48" s="72">
        <f t="shared" si="5"/>
        <v>2.8442600894059078</v>
      </c>
      <c r="R48" s="72">
        <f t="shared" si="5"/>
        <v>2.8357362190245663</v>
      </c>
      <c r="S48" s="72">
        <f t="shared" si="5"/>
        <v>2.6579121417636711</v>
      </c>
      <c r="T48" s="72">
        <f t="shared" si="5"/>
        <v>2.3947228079283156</v>
      </c>
      <c r="U48" s="72">
        <f t="shared" si="5"/>
        <v>2.4371908854221789</v>
      </c>
      <c r="V48" s="72">
        <f t="shared" si="5"/>
        <v>2.0209045623204762</v>
      </c>
      <c r="W48" s="78">
        <f t="shared" ref="W48:AC48" si="15">W17/W$36*100</f>
        <v>2.6891014343326134</v>
      </c>
      <c r="X48" s="78">
        <f t="shared" si="15"/>
        <v>2.5802173523204761</v>
      </c>
      <c r="Y48" s="78">
        <f t="shared" si="15"/>
        <v>2.7806699832841759</v>
      </c>
      <c r="Z48" s="78">
        <f t="shared" si="15"/>
        <v>2.7258248162453502</v>
      </c>
      <c r="AA48" s="78">
        <f t="shared" si="15"/>
        <v>2.8239500367775912</v>
      </c>
      <c r="AB48" s="78">
        <f t="shared" si="15"/>
        <v>4.271542203885029</v>
      </c>
      <c r="AC48" s="78">
        <f t="shared" si="15"/>
        <v>2.0623261173105112</v>
      </c>
    </row>
    <row r="49" spans="1:29" ht="12.75" customHeight="1" x14ac:dyDescent="0.15">
      <c r="A49" s="43">
        <v>10</v>
      </c>
      <c r="B49" s="71">
        <v>620640</v>
      </c>
      <c r="C49" s="72">
        <f t="shared" si="7"/>
        <v>1.7533500021426607</v>
      </c>
      <c r="D49" s="72">
        <f t="shared" si="5"/>
        <v>1.6148331393523181</v>
      </c>
      <c r="E49" s="72">
        <f t="shared" si="5"/>
        <v>0.89071674514345811</v>
      </c>
      <c r="F49" s="72">
        <f t="shared" si="5"/>
        <v>0.81623307614633878</v>
      </c>
      <c r="G49" s="72">
        <f t="shared" si="5"/>
        <v>0.70439466418132668</v>
      </c>
      <c r="H49" s="72">
        <f t="shared" si="5"/>
        <v>0.67048269811022398</v>
      </c>
      <c r="I49" s="72">
        <f t="shared" si="5"/>
        <v>0.52080150324287189</v>
      </c>
      <c r="J49" s="72">
        <f t="shared" si="5"/>
        <v>0.58453724684871011</v>
      </c>
      <c r="K49" s="72">
        <f t="shared" si="5"/>
        <v>0.59562963044136641</v>
      </c>
      <c r="L49" s="72">
        <f t="shared" si="5"/>
        <v>0.53089825389735257</v>
      </c>
      <c r="M49" s="72">
        <f t="shared" si="5"/>
        <v>0.61673058710196516</v>
      </c>
      <c r="N49" s="72">
        <f t="shared" si="5"/>
        <v>0.66763560825420709</v>
      </c>
      <c r="O49" s="72">
        <f t="shared" si="5"/>
        <v>0.70551995574442838</v>
      </c>
      <c r="P49" s="72">
        <f t="shared" si="5"/>
        <v>0.69300085310391768</v>
      </c>
      <c r="Q49" s="72">
        <f t="shared" si="5"/>
        <v>0.72000001207700348</v>
      </c>
      <c r="R49" s="72">
        <f t="shared" si="5"/>
        <v>0.70552282719413839</v>
      </c>
      <c r="S49" s="72">
        <f t="shared" si="5"/>
        <v>1.0381144060945948</v>
      </c>
      <c r="T49" s="72">
        <f t="shared" si="5"/>
        <v>1.7236691677638774</v>
      </c>
      <c r="U49" s="72">
        <f t="shared" si="5"/>
        <v>2.6264898938668053</v>
      </c>
      <c r="V49" s="72">
        <f t="shared" si="5"/>
        <v>2.7810779488479365</v>
      </c>
      <c r="W49" s="78">
        <f t="shared" ref="W49:AC49" si="16">W18/W$36*100</f>
        <v>2.6705671284413013</v>
      </c>
      <c r="X49" s="78">
        <f t="shared" si="16"/>
        <v>2.8992923877970025</v>
      </c>
      <c r="Y49" s="78">
        <f t="shared" si="16"/>
        <v>3.3425424400371182</v>
      </c>
      <c r="Z49" s="78">
        <f t="shared" si="16"/>
        <v>3.0532169275459649</v>
      </c>
      <c r="AA49" s="78">
        <f t="shared" si="16"/>
        <v>2.7619157475993981</v>
      </c>
      <c r="AB49" s="78">
        <f t="shared" si="16"/>
        <v>2.1250891719727365</v>
      </c>
      <c r="AC49" s="78">
        <f t="shared" si="16"/>
        <v>1.545640359966409</v>
      </c>
    </row>
    <row r="50" spans="1:29" ht="12.75" customHeight="1" x14ac:dyDescent="0.15">
      <c r="A50" s="43">
        <v>11</v>
      </c>
      <c r="B50" s="71">
        <v>620293</v>
      </c>
      <c r="C50" s="72">
        <f t="shared" si="7"/>
        <v>5.6337711621459056E-2</v>
      </c>
      <c r="D50" s="72">
        <f t="shared" si="5"/>
        <v>3.0930672956079201E-2</v>
      </c>
      <c r="E50" s="72">
        <f t="shared" si="5"/>
        <v>3.4837328729224556E-2</v>
      </c>
      <c r="F50" s="72">
        <f t="shared" si="5"/>
        <v>5.366899373634227E-2</v>
      </c>
      <c r="G50" s="72">
        <f t="shared" si="5"/>
        <v>8.894201969819944E-2</v>
      </c>
      <c r="H50" s="72">
        <f t="shared" si="5"/>
        <v>0.14205154426031652</v>
      </c>
      <c r="I50" s="72">
        <f t="shared" si="5"/>
        <v>0.2135611578243734</v>
      </c>
      <c r="J50" s="72">
        <f t="shared" si="5"/>
        <v>0.27509255149044182</v>
      </c>
      <c r="K50" s="72">
        <f t="shared" si="5"/>
        <v>0.47715400666744928</v>
      </c>
      <c r="L50" s="72">
        <f t="shared" si="5"/>
        <v>0.79859214936072731</v>
      </c>
      <c r="M50" s="72">
        <f t="shared" si="5"/>
        <v>0.78807802220364587</v>
      </c>
      <c r="N50" s="72">
        <f t="shared" si="5"/>
        <v>0.9076135361018296</v>
      </c>
      <c r="O50" s="72">
        <f t="shared" si="5"/>
        <v>1.2895572726464477</v>
      </c>
      <c r="P50" s="72">
        <f t="shared" si="5"/>
        <v>1.3104395972162652</v>
      </c>
      <c r="Q50" s="72">
        <f t="shared" si="5"/>
        <v>1.5221898127671996</v>
      </c>
      <c r="R50" s="72">
        <f t="shared" si="5"/>
        <v>1.3572688363831857</v>
      </c>
      <c r="S50" s="72">
        <f t="shared" si="5"/>
        <v>1.7434554305351524</v>
      </c>
      <c r="T50" s="72">
        <f t="shared" si="5"/>
        <v>1.4801243328823794</v>
      </c>
      <c r="U50" s="72">
        <f t="shared" si="5"/>
        <v>1.4679673882713968</v>
      </c>
      <c r="V50" s="72">
        <f t="shared" si="5"/>
        <v>1.6584401007775924</v>
      </c>
      <c r="W50" s="78">
        <f t="shared" ref="W50:AC50" si="17">W19/W$36*100</f>
        <v>2.1973472892250512</v>
      </c>
      <c r="X50" s="78">
        <f t="shared" si="17"/>
        <v>2.4036242090606166</v>
      </c>
      <c r="Y50" s="78">
        <f t="shared" si="17"/>
        <v>2.2361420730994968</v>
      </c>
      <c r="Z50" s="78">
        <f t="shared" si="17"/>
        <v>2.5196328842273772</v>
      </c>
      <c r="AA50" s="78">
        <f t="shared" si="17"/>
        <v>2.7077499179555966</v>
      </c>
      <c r="AB50" s="78">
        <f t="shared" si="17"/>
        <v>1.8822653715298465</v>
      </c>
      <c r="AC50" s="78">
        <f t="shared" si="17"/>
        <v>1.1866209613156835</v>
      </c>
    </row>
    <row r="51" spans="1:29" ht="12.75" customHeight="1" x14ac:dyDescent="0.15">
      <c r="A51" s="43">
        <v>12</v>
      </c>
      <c r="B51" s="71">
        <v>650500</v>
      </c>
      <c r="C51" s="72">
        <f t="shared" si="7"/>
        <v>0</v>
      </c>
      <c r="D51" s="72">
        <f t="shared" ref="D51:V60" si="18">D20/D$36*100</f>
        <v>0</v>
      </c>
      <c r="E51" s="72">
        <f t="shared" si="18"/>
        <v>0</v>
      </c>
      <c r="F51" s="72">
        <f t="shared" si="18"/>
        <v>0</v>
      </c>
      <c r="G51" s="72">
        <f t="shared" si="18"/>
        <v>0</v>
      </c>
      <c r="H51" s="72">
        <f t="shared" si="18"/>
        <v>0</v>
      </c>
      <c r="I51" s="72">
        <f t="shared" si="18"/>
        <v>0</v>
      </c>
      <c r="J51" s="72">
        <f t="shared" si="18"/>
        <v>0</v>
      </c>
      <c r="K51" s="72">
        <f t="shared" si="18"/>
        <v>0</v>
      </c>
      <c r="L51" s="72">
        <f t="shared" si="18"/>
        <v>0</v>
      </c>
      <c r="M51" s="72">
        <f t="shared" si="18"/>
        <v>0</v>
      </c>
      <c r="N51" s="72">
        <f t="shared" si="18"/>
        <v>0</v>
      </c>
      <c r="O51" s="72">
        <f t="shared" si="18"/>
        <v>0</v>
      </c>
      <c r="P51" s="72">
        <f t="shared" si="18"/>
        <v>0</v>
      </c>
      <c r="Q51" s="72">
        <f t="shared" si="18"/>
        <v>0</v>
      </c>
      <c r="R51" s="72">
        <f t="shared" si="18"/>
        <v>0</v>
      </c>
      <c r="S51" s="72">
        <f t="shared" si="18"/>
        <v>0</v>
      </c>
      <c r="T51" s="72">
        <f t="shared" si="18"/>
        <v>2.0416009492840406</v>
      </c>
      <c r="U51" s="72">
        <f t="shared" si="18"/>
        <v>1.7802679578341731</v>
      </c>
      <c r="V51" s="72">
        <f t="shared" si="18"/>
        <v>1.7829864846710688</v>
      </c>
      <c r="W51" s="78">
        <f t="shared" ref="W51:AC51" si="19">W20/W$36*100</f>
        <v>2.101337383126118</v>
      </c>
      <c r="X51" s="78">
        <f t="shared" si="19"/>
        <v>1.9669200711903478</v>
      </c>
      <c r="Y51" s="78">
        <f t="shared" si="19"/>
        <v>2.1316432062309638</v>
      </c>
      <c r="Z51" s="78">
        <f t="shared" si="19"/>
        <v>2.0973574116931371</v>
      </c>
      <c r="AA51" s="78">
        <f t="shared" si="19"/>
        <v>1.8923222786405427</v>
      </c>
      <c r="AB51" s="78">
        <f t="shared" si="19"/>
        <v>1.7936236806143875</v>
      </c>
      <c r="AC51" s="78">
        <f t="shared" si="19"/>
        <v>0.77695486539843039</v>
      </c>
    </row>
    <row r="52" spans="1:29" ht="12.75" customHeight="1" x14ac:dyDescent="0.15">
      <c r="A52" s="43">
        <v>13</v>
      </c>
      <c r="B52" s="71">
        <v>610510</v>
      </c>
      <c r="C52" s="72">
        <f t="shared" si="7"/>
        <v>1.5986900819757355</v>
      </c>
      <c r="D52" s="72">
        <f t="shared" si="18"/>
        <v>1.2478378056914481</v>
      </c>
      <c r="E52" s="72">
        <f t="shared" si="18"/>
        <v>1.2347213866409545</v>
      </c>
      <c r="F52" s="72">
        <f t="shared" si="18"/>
        <v>1.2293355263269157</v>
      </c>
      <c r="G52" s="72">
        <f t="shared" si="18"/>
        <v>1.5293972208159534</v>
      </c>
      <c r="H52" s="72">
        <f t="shared" si="18"/>
        <v>1.2847170561941088</v>
      </c>
      <c r="I52" s="72">
        <f t="shared" si="18"/>
        <v>0.78917889531909202</v>
      </c>
      <c r="J52" s="72">
        <f t="shared" si="18"/>
        <v>0.86513842547327779</v>
      </c>
      <c r="K52" s="72">
        <f t="shared" si="18"/>
        <v>0.99716912342895625</v>
      </c>
      <c r="L52" s="72">
        <f t="shared" si="18"/>
        <v>1.0621561665028436</v>
      </c>
      <c r="M52" s="72">
        <f t="shared" si="18"/>
        <v>1.392022360144294</v>
      </c>
      <c r="N52" s="72">
        <f t="shared" si="18"/>
        <v>1.8299884773371231</v>
      </c>
      <c r="O52" s="72">
        <f t="shared" si="18"/>
        <v>2.1704873770116389</v>
      </c>
      <c r="P52" s="72">
        <f t="shared" si="18"/>
        <v>2.2049419801220598</v>
      </c>
      <c r="Q52" s="72">
        <f t="shared" si="18"/>
        <v>2.3328663988760856</v>
      </c>
      <c r="R52" s="72">
        <f t="shared" si="18"/>
        <v>2.0459642896280044</v>
      </c>
      <c r="S52" s="72">
        <f t="shared" si="18"/>
        <v>2.1683009553907509</v>
      </c>
      <c r="T52" s="72">
        <f t="shared" si="18"/>
        <v>2.5070642579659363</v>
      </c>
      <c r="U52" s="72">
        <f t="shared" si="18"/>
        <v>2.353787170803832</v>
      </c>
      <c r="V52" s="72">
        <f t="shared" si="18"/>
        <v>2.4218095751750828</v>
      </c>
      <c r="W52" s="78">
        <f t="shared" ref="W52:AC52" si="20">W21/W$36*100</f>
        <v>2.1634475730668061</v>
      </c>
      <c r="X52" s="78">
        <f t="shared" si="20"/>
        <v>2.0986306398427099</v>
      </c>
      <c r="Y52" s="78">
        <f t="shared" si="20"/>
        <v>2.0943016496987799</v>
      </c>
      <c r="Z52" s="78">
        <f t="shared" si="20"/>
        <v>1.8808816118952725</v>
      </c>
      <c r="AA52" s="78">
        <f t="shared" si="20"/>
        <v>1.7433148670414411</v>
      </c>
      <c r="AB52" s="78">
        <f t="shared" si="20"/>
        <v>1.5369938854022758</v>
      </c>
      <c r="AC52" s="78">
        <f t="shared" si="20"/>
        <v>1.7076278851748221</v>
      </c>
    </row>
    <row r="53" spans="1:29" ht="12.75" customHeight="1" x14ac:dyDescent="0.15">
      <c r="A53" s="43">
        <v>14</v>
      </c>
      <c r="B53" s="71">
        <v>610620</v>
      </c>
      <c r="C53" s="72">
        <f t="shared" si="7"/>
        <v>0.82592805472528341</v>
      </c>
      <c r="D53" s="72">
        <f t="shared" si="18"/>
        <v>1.3093723339008356</v>
      </c>
      <c r="E53" s="72">
        <f t="shared" si="18"/>
        <v>1.7747368185787007</v>
      </c>
      <c r="F53" s="72">
        <f t="shared" si="18"/>
        <v>1.688526710420444</v>
      </c>
      <c r="G53" s="72">
        <f t="shared" si="18"/>
        <v>1.8192618610875166</v>
      </c>
      <c r="H53" s="72">
        <f t="shared" si="18"/>
        <v>1.661474249143994</v>
      </c>
      <c r="I53" s="72">
        <f t="shared" si="18"/>
        <v>2.2166002169746015</v>
      </c>
      <c r="J53" s="72">
        <f t="shared" si="18"/>
        <v>2.2025774219990346</v>
      </c>
      <c r="K53" s="72">
        <f t="shared" si="18"/>
        <v>1.7835428075507038</v>
      </c>
      <c r="L53" s="72">
        <f t="shared" si="18"/>
        <v>1.613162420345261</v>
      </c>
      <c r="M53" s="72">
        <f t="shared" si="18"/>
        <v>1.1789512757154201</v>
      </c>
      <c r="N53" s="72">
        <f t="shared" si="18"/>
        <v>1.4003102931484273</v>
      </c>
      <c r="O53" s="72">
        <f t="shared" si="18"/>
        <v>1.9208357012826238</v>
      </c>
      <c r="P53" s="72">
        <f t="shared" si="18"/>
        <v>2.5839902509347468</v>
      </c>
      <c r="Q53" s="72">
        <f t="shared" si="18"/>
        <v>1.7861763700697766</v>
      </c>
      <c r="R53" s="72">
        <f t="shared" si="18"/>
        <v>1.7909554599544897</v>
      </c>
      <c r="S53" s="72">
        <f t="shared" si="18"/>
        <v>1.8040243452009195</v>
      </c>
      <c r="T53" s="72">
        <f t="shared" si="18"/>
        <v>2.3985387060631873</v>
      </c>
      <c r="U53" s="72">
        <f t="shared" si="18"/>
        <v>2.2566840993574413</v>
      </c>
      <c r="V53" s="72">
        <f t="shared" si="18"/>
        <v>2.1590359568638058</v>
      </c>
      <c r="W53" s="78">
        <f t="shared" ref="W53:AC53" si="21">W22/W$36*100</f>
        <v>2.2232859298731289</v>
      </c>
      <c r="X53" s="78">
        <f t="shared" si="21"/>
        <v>2.1111869710430851</v>
      </c>
      <c r="Y53" s="78">
        <f t="shared" si="21"/>
        <v>2.1173838011093746</v>
      </c>
      <c r="Z53" s="78">
        <f t="shared" si="21"/>
        <v>1.882252458850318</v>
      </c>
      <c r="AA53" s="78">
        <f t="shared" si="21"/>
        <v>1.7224495738726666</v>
      </c>
      <c r="AB53" s="78">
        <f t="shared" si="21"/>
        <v>1.6644644362938739</v>
      </c>
      <c r="AC53" s="78">
        <f t="shared" si="21"/>
        <v>1.8722460107719923</v>
      </c>
    </row>
    <row r="54" spans="1:29" ht="12.75" customHeight="1" x14ac:dyDescent="0.15">
      <c r="A54" s="43">
        <v>15</v>
      </c>
      <c r="B54" s="71">
        <v>621210</v>
      </c>
      <c r="C54" s="72">
        <f t="shared" si="7"/>
        <v>3.5784123204141634</v>
      </c>
      <c r="D54" s="72">
        <f t="shared" si="18"/>
        <v>3.7951730200539582</v>
      </c>
      <c r="E54" s="72">
        <f t="shared" si="18"/>
        <v>4.4555543158520114</v>
      </c>
      <c r="F54" s="72">
        <f t="shared" si="18"/>
        <v>3.3576072077488512</v>
      </c>
      <c r="G54" s="72">
        <f t="shared" si="18"/>
        <v>4.2771040720492959</v>
      </c>
      <c r="H54" s="72">
        <f t="shared" si="18"/>
        <v>3.7016983554412555</v>
      </c>
      <c r="I54" s="72">
        <f t="shared" si="18"/>
        <v>3.3284154616523765</v>
      </c>
      <c r="J54" s="72">
        <f t="shared" si="18"/>
        <v>2.8326602321401588</v>
      </c>
      <c r="K54" s="72">
        <f t="shared" si="18"/>
        <v>2.7080927489654405</v>
      </c>
      <c r="L54" s="72">
        <f t="shared" si="18"/>
        <v>2.0556709825321473</v>
      </c>
      <c r="M54" s="72">
        <f t="shared" si="18"/>
        <v>1.618062149921768</v>
      </c>
      <c r="N54" s="72">
        <f t="shared" si="18"/>
        <v>2.1400565549974448</v>
      </c>
      <c r="O54" s="72">
        <f t="shared" si="18"/>
        <v>2.1215612807713615</v>
      </c>
      <c r="P54" s="72">
        <f t="shared" si="18"/>
        <v>2.0232310639760813</v>
      </c>
      <c r="Q54" s="72">
        <f t="shared" si="18"/>
        <v>1.8314825214945762</v>
      </c>
      <c r="R54" s="72">
        <f t="shared" si="18"/>
        <v>1.631392678612988</v>
      </c>
      <c r="S54" s="72">
        <f t="shared" si="18"/>
        <v>1.5781898243920713</v>
      </c>
      <c r="T54" s="72">
        <f t="shared" si="18"/>
        <v>1.9168161489592297</v>
      </c>
      <c r="U54" s="72">
        <f t="shared" si="18"/>
        <v>1.5730482928573204</v>
      </c>
      <c r="V54" s="72">
        <f t="shared" si="18"/>
        <v>1.3951340254289208</v>
      </c>
      <c r="W54" s="78">
        <f t="shared" ref="W54:AC54" si="22">W23/W$36*100</f>
        <v>1.3656313882471187</v>
      </c>
      <c r="X54" s="78">
        <f t="shared" si="22"/>
        <v>1.3993154496287823</v>
      </c>
      <c r="Y54" s="78">
        <f t="shared" si="22"/>
        <v>1.3413184318293165</v>
      </c>
      <c r="Z54" s="78">
        <f t="shared" si="22"/>
        <v>1.6444231913654694</v>
      </c>
      <c r="AA54" s="78">
        <f t="shared" si="22"/>
        <v>1.6994103369825411</v>
      </c>
      <c r="AB54" s="78">
        <f t="shared" si="22"/>
        <v>2.0414009992793569</v>
      </c>
      <c r="AC54" s="78">
        <f t="shared" si="22"/>
        <v>2.3684021479948711</v>
      </c>
    </row>
    <row r="55" spans="1:29" ht="12.75" customHeight="1" x14ac:dyDescent="0.15">
      <c r="A55" s="43">
        <v>16</v>
      </c>
      <c r="B55" s="71">
        <v>611610</v>
      </c>
      <c r="C55" s="72">
        <f t="shared" si="7"/>
        <v>3.9672930512057995E-2</v>
      </c>
      <c r="D55" s="72">
        <f t="shared" si="18"/>
        <v>2.9677356683001952E-2</v>
      </c>
      <c r="E55" s="72">
        <f t="shared" si="18"/>
        <v>3.6912778219907967E-2</v>
      </c>
      <c r="F55" s="72">
        <f t="shared" si="18"/>
        <v>4.5921337248586644E-2</v>
      </c>
      <c r="G55" s="72">
        <f t="shared" si="18"/>
        <v>6.1106853362909247E-2</v>
      </c>
      <c r="H55" s="72">
        <f t="shared" si="18"/>
        <v>0.11774758643414769</v>
      </c>
      <c r="I55" s="72">
        <f t="shared" si="18"/>
        <v>0.10561376274585924</v>
      </c>
      <c r="J55" s="72">
        <f t="shared" si="18"/>
        <v>0.14610604456790707</v>
      </c>
      <c r="K55" s="72">
        <f t="shared" si="18"/>
        <v>0.1980488446132021</v>
      </c>
      <c r="L55" s="72">
        <f t="shared" si="18"/>
        <v>0.3431240470656724</v>
      </c>
      <c r="M55" s="72">
        <f t="shared" si="18"/>
        <v>0.47228511191580619</v>
      </c>
      <c r="N55" s="72">
        <f t="shared" si="18"/>
        <v>0.58956093120273256</v>
      </c>
      <c r="O55" s="72">
        <f t="shared" si="18"/>
        <v>0.87682726451522008</v>
      </c>
      <c r="P55" s="72">
        <f t="shared" si="18"/>
        <v>0.9605038221303317</v>
      </c>
      <c r="Q55" s="72">
        <f t="shared" si="18"/>
        <v>0.79386957229660104</v>
      </c>
      <c r="R55" s="72">
        <f t="shared" si="18"/>
        <v>1.1673226004652668</v>
      </c>
      <c r="S55" s="72">
        <f t="shared" si="18"/>
        <v>1.2013907419855328</v>
      </c>
      <c r="T55" s="72">
        <f t="shared" si="18"/>
        <v>1.4282925685418324</v>
      </c>
      <c r="U55" s="72">
        <f t="shared" si="18"/>
        <v>1.5090246927037378</v>
      </c>
      <c r="V55" s="72">
        <f t="shared" si="18"/>
        <v>1.4431462141509812</v>
      </c>
      <c r="W55" s="78">
        <f t="shared" ref="W55:AC55" si="23">W24/W$36*100</f>
        <v>1.5553153480726676</v>
      </c>
      <c r="X55" s="78">
        <f t="shared" si="23"/>
        <v>1.4802338314002033</v>
      </c>
      <c r="Y55" s="78">
        <f t="shared" si="23"/>
        <v>1.6770955125799871</v>
      </c>
      <c r="Z55" s="78">
        <f t="shared" si="23"/>
        <v>1.6797481180355356</v>
      </c>
      <c r="AA55" s="78">
        <f t="shared" si="23"/>
        <v>1.5070495427528257</v>
      </c>
      <c r="AB55" s="78">
        <f t="shared" si="23"/>
        <v>1.7489538632295631</v>
      </c>
      <c r="AC55" s="78">
        <f t="shared" si="23"/>
        <v>0.84627763635183251</v>
      </c>
    </row>
    <row r="56" spans="1:29" ht="12.75" customHeight="1" x14ac:dyDescent="0.15">
      <c r="A56" s="43">
        <v>17</v>
      </c>
      <c r="B56" s="71">
        <v>650610</v>
      </c>
      <c r="C56" s="72">
        <f t="shared" si="7"/>
        <v>0.15949808242449334</v>
      </c>
      <c r="D56" s="72">
        <f t="shared" si="18"/>
        <v>0.11139568951203775</v>
      </c>
      <c r="E56" s="72">
        <f t="shared" si="18"/>
        <v>0.10623521816555916</v>
      </c>
      <c r="F56" s="72">
        <f t="shared" si="18"/>
        <v>8.9576561964400614E-2</v>
      </c>
      <c r="G56" s="72">
        <f t="shared" si="18"/>
        <v>9.1053463090894626E-2</v>
      </c>
      <c r="H56" s="72">
        <f t="shared" si="18"/>
        <v>0.12332220825854037</v>
      </c>
      <c r="I56" s="72">
        <f t="shared" si="18"/>
        <v>0.12911964337841475</v>
      </c>
      <c r="J56" s="72">
        <f t="shared" si="18"/>
        <v>0.15791206769459212</v>
      </c>
      <c r="K56" s="72">
        <f t="shared" si="18"/>
        <v>0.19903283855094334</v>
      </c>
      <c r="L56" s="72">
        <f t="shared" si="18"/>
        <v>0.28602640455385892</v>
      </c>
      <c r="M56" s="72">
        <f t="shared" si="18"/>
        <v>0.35741655716723997</v>
      </c>
      <c r="N56" s="72">
        <f t="shared" si="18"/>
        <v>0.45943736636645727</v>
      </c>
      <c r="O56" s="72">
        <f t="shared" si="18"/>
        <v>0.55118079675393739</v>
      </c>
      <c r="P56" s="72">
        <f t="shared" si="18"/>
        <v>0.71371719209907925</v>
      </c>
      <c r="Q56" s="72">
        <f t="shared" si="18"/>
        <v>0.5638264697947617</v>
      </c>
      <c r="R56" s="72">
        <f t="shared" si="18"/>
        <v>0.74411980324073457</v>
      </c>
      <c r="S56" s="72">
        <f t="shared" si="18"/>
        <v>0.84129871115021337</v>
      </c>
      <c r="T56" s="72">
        <f t="shared" si="18"/>
        <v>1.0526354696185678</v>
      </c>
      <c r="U56" s="72">
        <f t="shared" si="18"/>
        <v>1.1484365184845065</v>
      </c>
      <c r="V56" s="72">
        <f t="shared" si="18"/>
        <v>1.2327638444861204</v>
      </c>
      <c r="W56" s="78">
        <f t="shared" ref="W56:AC56" si="24">W25/W$36*100</f>
        <v>1.1583386820792887</v>
      </c>
      <c r="X56" s="78">
        <f t="shared" si="24"/>
        <v>1.2253816519173799</v>
      </c>
      <c r="Y56" s="78">
        <f t="shared" si="24"/>
        <v>1.3231131211256015</v>
      </c>
      <c r="Z56" s="78">
        <f t="shared" si="24"/>
        <v>1.2991055261668618</v>
      </c>
      <c r="AA56" s="78">
        <f t="shared" si="24"/>
        <v>1.4898880907751666</v>
      </c>
      <c r="AB56" s="78">
        <f t="shared" si="24"/>
        <v>1.6039998745630131</v>
      </c>
      <c r="AC56" s="78">
        <f t="shared" si="24"/>
        <v>0.69412237180866931</v>
      </c>
    </row>
    <row r="57" spans="1:29" ht="12.75" customHeight="1" x14ac:dyDescent="0.15">
      <c r="A57" s="43">
        <v>18</v>
      </c>
      <c r="B57" s="71">
        <v>610463</v>
      </c>
      <c r="C57" s="72">
        <f t="shared" si="7"/>
        <v>1.2463105975495292</v>
      </c>
      <c r="D57" s="72">
        <f t="shared" si="18"/>
        <v>2.6531145240538923</v>
      </c>
      <c r="E57" s="72">
        <f t="shared" si="18"/>
        <v>1.8066969375001285</v>
      </c>
      <c r="F57" s="72">
        <f t="shared" si="18"/>
        <v>1.594278836054289</v>
      </c>
      <c r="G57" s="72">
        <f t="shared" si="18"/>
        <v>1.5003299869127293</v>
      </c>
      <c r="H57" s="72">
        <f t="shared" si="18"/>
        <v>1.8001856192033519</v>
      </c>
      <c r="I57" s="72">
        <f t="shared" si="18"/>
        <v>2.0517631751951986</v>
      </c>
      <c r="J57" s="72">
        <f t="shared" si="18"/>
        <v>1.6462712422263108</v>
      </c>
      <c r="K57" s="72">
        <f t="shared" si="18"/>
        <v>0.96450998532411536</v>
      </c>
      <c r="L57" s="72">
        <f t="shared" si="18"/>
        <v>0.59503722817364924</v>
      </c>
      <c r="M57" s="72">
        <f t="shared" si="18"/>
        <v>0.65142303997495632</v>
      </c>
      <c r="N57" s="72">
        <f t="shared" si="18"/>
        <v>0.63881437962384657</v>
      </c>
      <c r="O57" s="72">
        <f t="shared" si="18"/>
        <v>0.57519301197837736</v>
      </c>
      <c r="P57" s="72">
        <f t="shared" si="18"/>
        <v>0.53964950445636994</v>
      </c>
      <c r="Q57" s="72">
        <f t="shared" si="18"/>
        <v>0.41172154246415227</v>
      </c>
      <c r="R57" s="72">
        <f t="shared" si="18"/>
        <v>0.56587852508879077</v>
      </c>
      <c r="S57" s="72">
        <f t="shared" si="18"/>
        <v>0.60865763088852942</v>
      </c>
      <c r="T57" s="72">
        <f t="shared" si="18"/>
        <v>0.82962820492596889</v>
      </c>
      <c r="U57" s="72">
        <f t="shared" si="18"/>
        <v>1.1265635849115121</v>
      </c>
      <c r="V57" s="72">
        <f t="shared" si="18"/>
        <v>1.221575967021074</v>
      </c>
      <c r="W57" s="78">
        <f t="shared" ref="W57:AC57" si="25">W26/W$36*100</f>
        <v>1.2691159851122413</v>
      </c>
      <c r="X57" s="78">
        <f t="shared" si="25"/>
        <v>1.3223679345782609</v>
      </c>
      <c r="Y57" s="78">
        <f t="shared" si="25"/>
        <v>1.2892254696562693</v>
      </c>
      <c r="Z57" s="78">
        <f t="shared" si="25"/>
        <v>1.4675302845225791</v>
      </c>
      <c r="AA57" s="78">
        <f t="shared" si="25"/>
        <v>1.4545768535845687</v>
      </c>
      <c r="AB57" s="78">
        <f t="shared" si="25"/>
        <v>2.2896554682411838</v>
      </c>
      <c r="AC57" s="78">
        <f t="shared" si="25"/>
        <v>1.292905130607594</v>
      </c>
    </row>
    <row r="58" spans="1:29" ht="12.75" customHeight="1" x14ac:dyDescent="0.15">
      <c r="A58" s="43">
        <v>19</v>
      </c>
      <c r="B58" s="71">
        <v>611120</v>
      </c>
      <c r="C58" s="72">
        <f t="shared" si="7"/>
        <v>0.25335843022131349</v>
      </c>
      <c r="D58" s="72">
        <f t="shared" si="18"/>
        <v>0.11660670206385108</v>
      </c>
      <c r="E58" s="72">
        <f t="shared" si="18"/>
        <v>0.15180868136067122</v>
      </c>
      <c r="F58" s="72">
        <f t="shared" si="18"/>
        <v>0.26983705608963993</v>
      </c>
      <c r="G58" s="72">
        <f t="shared" si="18"/>
        <v>0.52213485699458517</v>
      </c>
      <c r="H58" s="72">
        <f t="shared" si="18"/>
        <v>0.47296058464159857</v>
      </c>
      <c r="I58" s="72">
        <f t="shared" si="18"/>
        <v>0.56630644892895077</v>
      </c>
      <c r="J58" s="72">
        <f t="shared" si="18"/>
        <v>0.55766802454459041</v>
      </c>
      <c r="K58" s="72">
        <f t="shared" si="18"/>
        <v>0.64793736179433592</v>
      </c>
      <c r="L58" s="72">
        <f t="shared" si="18"/>
        <v>0.66376764277998201</v>
      </c>
      <c r="M58" s="72">
        <f t="shared" si="18"/>
        <v>0.75429633889506276</v>
      </c>
      <c r="N58" s="72">
        <f t="shared" si="18"/>
        <v>0.86953236542135037</v>
      </c>
      <c r="O58" s="72">
        <f t="shared" si="18"/>
        <v>1.0680169245248621</v>
      </c>
      <c r="P58" s="72">
        <f t="shared" si="18"/>
        <v>1.1562162979214907</v>
      </c>
      <c r="Q58" s="72">
        <f t="shared" si="18"/>
        <v>1.2907999549721079</v>
      </c>
      <c r="R58" s="72">
        <f t="shared" si="18"/>
        <v>1.3616161083744918</v>
      </c>
      <c r="S58" s="72">
        <f t="shared" si="18"/>
        <v>1.3829915209453048</v>
      </c>
      <c r="T58" s="72">
        <f t="shared" si="18"/>
        <v>1.3947120507985769</v>
      </c>
      <c r="U58" s="72">
        <f t="shared" si="18"/>
        <v>1.3466055209523176</v>
      </c>
      <c r="V58" s="72">
        <f t="shared" si="18"/>
        <v>1.5447068170802836</v>
      </c>
      <c r="W58" s="78">
        <f t="shared" ref="W58:AC58" si="26">W27/W$36*100</f>
        <v>1.4798292731563074</v>
      </c>
      <c r="X58" s="78">
        <f t="shared" si="26"/>
        <v>1.5291496089623169</v>
      </c>
      <c r="Y58" s="78">
        <f t="shared" si="26"/>
        <v>1.2485160500350285</v>
      </c>
      <c r="Z58" s="78">
        <f t="shared" si="26"/>
        <v>1.2880673777935312</v>
      </c>
      <c r="AA58" s="78">
        <f t="shared" si="26"/>
        <v>1.362323087952638</v>
      </c>
      <c r="AB58" s="78">
        <f t="shared" si="26"/>
        <v>1.3595750419668671</v>
      </c>
      <c r="AC58" s="78">
        <f t="shared" si="26"/>
        <v>0.95921714689415771</v>
      </c>
    </row>
    <row r="59" spans="1:29" ht="12.75" customHeight="1" x14ac:dyDescent="0.15">
      <c r="A59" s="43">
        <v>20</v>
      </c>
      <c r="B59" s="71">
        <v>611595</v>
      </c>
      <c r="C59" s="72">
        <f t="shared" si="7"/>
        <v>0</v>
      </c>
      <c r="D59" s="72">
        <f t="shared" si="18"/>
        <v>0</v>
      </c>
      <c r="E59" s="72">
        <f t="shared" si="18"/>
        <v>0</v>
      </c>
      <c r="F59" s="72">
        <f t="shared" si="18"/>
        <v>0</v>
      </c>
      <c r="G59" s="72">
        <f t="shared" si="18"/>
        <v>0</v>
      </c>
      <c r="H59" s="72">
        <f t="shared" si="18"/>
        <v>0</v>
      </c>
      <c r="I59" s="72">
        <f t="shared" si="18"/>
        <v>0</v>
      </c>
      <c r="J59" s="72">
        <f t="shared" si="18"/>
        <v>0</v>
      </c>
      <c r="K59" s="72">
        <f t="shared" si="18"/>
        <v>0</v>
      </c>
      <c r="L59" s="72">
        <f t="shared" si="18"/>
        <v>0</v>
      </c>
      <c r="M59" s="72">
        <f t="shared" si="18"/>
        <v>0</v>
      </c>
      <c r="N59" s="72">
        <f t="shared" si="18"/>
        <v>0</v>
      </c>
      <c r="O59" s="72">
        <f t="shared" si="18"/>
        <v>0</v>
      </c>
      <c r="P59" s="72">
        <f t="shared" si="18"/>
        <v>1.2801298201459532</v>
      </c>
      <c r="Q59" s="72">
        <f t="shared" si="18"/>
        <v>1.3126096582518738</v>
      </c>
      <c r="R59" s="72">
        <f t="shared" si="18"/>
        <v>1.3748998609246303</v>
      </c>
      <c r="S59" s="72">
        <f t="shared" si="18"/>
        <v>1.4103710461165337</v>
      </c>
      <c r="T59" s="72">
        <f t="shared" si="18"/>
        <v>1.2440832246006781</v>
      </c>
      <c r="U59" s="72">
        <f t="shared" si="18"/>
        <v>1.1463651704341835</v>
      </c>
      <c r="V59" s="72">
        <f t="shared" si="18"/>
        <v>1.0518167261275189</v>
      </c>
      <c r="W59" s="78">
        <f t="shared" ref="W59:AC59" si="27">W28/W$36*100</f>
        <v>0.99597589517059404</v>
      </c>
      <c r="X59" s="78">
        <f t="shared" si="27"/>
        <v>0.93883422962729357</v>
      </c>
      <c r="Y59" s="78">
        <f t="shared" si="27"/>
        <v>0.85564024694269236</v>
      </c>
      <c r="Z59" s="78">
        <f t="shared" si="27"/>
        <v>1.1444421538086778</v>
      </c>
      <c r="AA59" s="78">
        <f t="shared" si="27"/>
        <v>1.3415418942629886</v>
      </c>
      <c r="AB59" s="78">
        <f t="shared" si="27"/>
        <v>1.3891832611610369</v>
      </c>
      <c r="AC59" s="78">
        <f t="shared" si="27"/>
        <v>0.6046624332606837</v>
      </c>
    </row>
    <row r="60" spans="1:29" ht="12.75" customHeight="1" x14ac:dyDescent="0.15">
      <c r="A60" s="43">
        <v>21</v>
      </c>
      <c r="B60" s="71">
        <v>620213</v>
      </c>
      <c r="C60" s="72">
        <f t="shared" si="7"/>
        <v>0.10525690778131376</v>
      </c>
      <c r="D60" s="72">
        <f t="shared" si="18"/>
        <v>0.10592615016434979</v>
      </c>
      <c r="E60" s="72">
        <f t="shared" si="18"/>
        <v>0.14257905101062585</v>
      </c>
      <c r="F60" s="72">
        <f t="shared" si="18"/>
        <v>0.24416667103944684</v>
      </c>
      <c r="G60" s="72">
        <f t="shared" si="18"/>
        <v>0.2434827306046643</v>
      </c>
      <c r="H60" s="72">
        <f t="shared" si="18"/>
        <v>0.5005077300991011</v>
      </c>
      <c r="I60" s="72">
        <f t="shared" si="18"/>
        <v>0.45141782191249097</v>
      </c>
      <c r="J60" s="72">
        <f t="shared" si="18"/>
        <v>0.66964442695139703</v>
      </c>
      <c r="K60" s="72">
        <f t="shared" si="18"/>
        <v>0.84653816726424336</v>
      </c>
      <c r="L60" s="72">
        <f t="shared" si="18"/>
        <v>0.76366916729414513</v>
      </c>
      <c r="M60" s="72">
        <f t="shared" si="18"/>
        <v>1.0107503911845332</v>
      </c>
      <c r="N60" s="72">
        <f t="shared" si="18"/>
        <v>1.0230425505570044</v>
      </c>
      <c r="O60" s="72">
        <f t="shared" si="18"/>
        <v>1.1032880384831858</v>
      </c>
      <c r="P60" s="72">
        <f t="shared" si="18"/>
        <v>1.1400022584297638</v>
      </c>
      <c r="Q60" s="72">
        <f t="shared" si="18"/>
        <v>0.83064658907407463</v>
      </c>
      <c r="R60" s="72">
        <f t="shared" si="18"/>
        <v>0.90528629947744377</v>
      </c>
      <c r="S60" s="72">
        <f t="shared" si="18"/>
        <v>0.97605443397486624</v>
      </c>
      <c r="T60" s="72">
        <f t="shared" si="18"/>
        <v>1.1023051867185991</v>
      </c>
      <c r="U60" s="72">
        <f t="shared" si="18"/>
        <v>0.95767492393683695</v>
      </c>
      <c r="V60" s="72">
        <f t="shared" si="18"/>
        <v>1.0783473564144435</v>
      </c>
      <c r="W60" s="78">
        <f t="shared" ref="W60:AC60" si="28">W29/W$36*100</f>
        <v>1.3280212756889762</v>
      </c>
      <c r="X60" s="78">
        <f t="shared" si="28"/>
        <v>1.330812277148179</v>
      </c>
      <c r="Y60" s="78">
        <f t="shared" si="28"/>
        <v>1.2922146103016263</v>
      </c>
      <c r="Z60" s="78">
        <f t="shared" si="28"/>
        <v>1.2684662712452421</v>
      </c>
      <c r="AA60" s="78">
        <f t="shared" si="28"/>
        <v>1.2169868992860613</v>
      </c>
      <c r="AB60" s="78">
        <f t="shared" si="28"/>
        <v>0.78425284312861865</v>
      </c>
      <c r="AC60" s="78">
        <f t="shared" si="28"/>
        <v>0.83630988589231126</v>
      </c>
    </row>
    <row r="61" spans="1:29" ht="12.75" customHeight="1" x14ac:dyDescent="0.15">
      <c r="A61" s="43">
        <v>22</v>
      </c>
      <c r="B61" s="71">
        <v>620343</v>
      </c>
      <c r="C61" s="72">
        <f t="shared" si="7"/>
        <v>1.7725413790976807</v>
      </c>
      <c r="D61" s="72">
        <f t="shared" ref="D61:AC67" si="29">D30/D$36*100</f>
        <v>2.4182284863247214</v>
      </c>
      <c r="E61" s="72">
        <f t="shared" si="29"/>
        <v>2.2616508057071787</v>
      </c>
      <c r="F61" s="72">
        <f t="shared" si="29"/>
        <v>1.7740866815107066</v>
      </c>
      <c r="G61" s="72">
        <f t="shared" si="29"/>
        <v>2.1651285271834726</v>
      </c>
      <c r="H61" s="72">
        <f t="shared" si="29"/>
        <v>2.1252132551251015</v>
      </c>
      <c r="I61" s="72">
        <f t="shared" si="29"/>
        <v>2.3407713175476155</v>
      </c>
      <c r="J61" s="72">
        <f t="shared" si="29"/>
        <v>2.4398283546414188</v>
      </c>
      <c r="K61" s="72">
        <f t="shared" si="29"/>
        <v>2.1928131605394361</v>
      </c>
      <c r="L61" s="72">
        <f t="shared" si="29"/>
        <v>1.9493063748318897</v>
      </c>
      <c r="M61" s="72">
        <f t="shared" si="29"/>
        <v>2.107312496580652</v>
      </c>
      <c r="N61" s="72">
        <f t="shared" si="29"/>
        <v>2.1767752134059166</v>
      </c>
      <c r="O61" s="72">
        <f t="shared" si="29"/>
        <v>2.2102357294637147</v>
      </c>
      <c r="P61" s="72">
        <f t="shared" si="29"/>
        <v>2.0520513687438062</v>
      </c>
      <c r="Q61" s="72">
        <f t="shared" si="29"/>
        <v>1.7617520254140133</v>
      </c>
      <c r="R61" s="72">
        <f t="shared" si="29"/>
        <v>1.6474512993212564</v>
      </c>
      <c r="S61" s="72">
        <f t="shared" si="29"/>
        <v>1.5540422328654988</v>
      </c>
      <c r="T61" s="72">
        <f t="shared" si="29"/>
        <v>1.6033105202607474</v>
      </c>
      <c r="U61" s="72">
        <f t="shared" si="29"/>
        <v>1.429548263040531</v>
      </c>
      <c r="V61" s="72">
        <f t="shared" si="29"/>
        <v>1.4198585002031738</v>
      </c>
      <c r="W61" s="78">
        <f t="shared" si="29"/>
        <v>1.4462453191420623</v>
      </c>
      <c r="X61" s="78">
        <f t="shared" si="29"/>
        <v>1.3693383009878044</v>
      </c>
      <c r="Y61" s="78">
        <f t="shared" si="29"/>
        <v>1.3626191011053461</v>
      </c>
      <c r="Z61" s="78">
        <f t="shared" si="29"/>
        <v>1.2210503788635074</v>
      </c>
      <c r="AA61" s="78">
        <f t="shared" si="29"/>
        <v>1.1977810663444275</v>
      </c>
      <c r="AB61" s="78">
        <f t="shared" si="29"/>
        <v>1.3772594904588744</v>
      </c>
      <c r="AC61" s="78">
        <f t="shared" si="29"/>
        <v>1.7956715313796268</v>
      </c>
    </row>
    <row r="62" spans="1:29" ht="12.75" customHeight="1" x14ac:dyDescent="0.15">
      <c r="A62" s="43">
        <v>23</v>
      </c>
      <c r="B62" s="71">
        <v>610443</v>
      </c>
      <c r="C62" s="72">
        <f t="shared" si="7"/>
        <v>0.26975442453862741</v>
      </c>
      <c r="D62" s="72">
        <f t="shared" si="29"/>
        <v>0.17998585737812203</v>
      </c>
      <c r="E62" s="72">
        <f t="shared" si="29"/>
        <v>0.19769981035499995</v>
      </c>
      <c r="F62" s="72">
        <f t="shared" si="29"/>
        <v>0.30533230824381663</v>
      </c>
      <c r="G62" s="72">
        <f t="shared" si="29"/>
        <v>0.53998563097252861</v>
      </c>
      <c r="H62" s="72">
        <f t="shared" si="29"/>
        <v>0.469926566988769</v>
      </c>
      <c r="I62" s="72">
        <f t="shared" si="29"/>
        <v>0.33282586159829836</v>
      </c>
      <c r="J62" s="72">
        <f t="shared" si="29"/>
        <v>0.42210342195489331</v>
      </c>
      <c r="K62" s="72">
        <f t="shared" si="29"/>
        <v>0.52119476439635526</v>
      </c>
      <c r="L62" s="72">
        <f t="shared" si="29"/>
        <v>0.47417088164565202</v>
      </c>
      <c r="M62" s="72">
        <f t="shared" si="29"/>
        <v>0.43465665098909989</v>
      </c>
      <c r="N62" s="72">
        <f t="shared" si="29"/>
        <v>0.66509446532629057</v>
      </c>
      <c r="O62" s="72">
        <f t="shared" si="29"/>
        <v>0.98830656799052308</v>
      </c>
      <c r="P62" s="72">
        <f t="shared" si="29"/>
        <v>0.82974300287658798</v>
      </c>
      <c r="Q62" s="72">
        <f t="shared" si="29"/>
        <v>0.88944361041845899</v>
      </c>
      <c r="R62" s="72">
        <f t="shared" si="29"/>
        <v>0.90627091973205565</v>
      </c>
      <c r="S62" s="72">
        <f t="shared" si="29"/>
        <v>0.97940896670364141</v>
      </c>
      <c r="T62" s="72">
        <f t="shared" si="29"/>
        <v>1.2471216730043078</v>
      </c>
      <c r="U62" s="72">
        <f t="shared" si="29"/>
        <v>1.1958131932342817</v>
      </c>
      <c r="V62" s="72">
        <f t="shared" si="29"/>
        <v>1.2686661492378002</v>
      </c>
      <c r="W62" s="78">
        <f t="shared" si="29"/>
        <v>1.3449183320603373</v>
      </c>
      <c r="X62" s="78">
        <f t="shared" si="29"/>
        <v>1.529656366210624</v>
      </c>
      <c r="Y62" s="78">
        <f t="shared" si="29"/>
        <v>1.3625714881518678</v>
      </c>
      <c r="Z62" s="78">
        <f t="shared" si="29"/>
        <v>1.1921806519547176</v>
      </c>
      <c r="AA62" s="78">
        <f t="shared" si="29"/>
        <v>1.1671861764912421</v>
      </c>
      <c r="AB62" s="78">
        <f t="shared" si="29"/>
        <v>1.0759877313136725</v>
      </c>
      <c r="AC62" s="78">
        <f t="shared" si="29"/>
        <v>0.82285873017183664</v>
      </c>
    </row>
    <row r="63" spans="1:29" ht="12.75" customHeight="1" x14ac:dyDescent="0.15">
      <c r="A63" s="43">
        <v>24</v>
      </c>
      <c r="B63" s="71">
        <v>620630</v>
      </c>
      <c r="C63" s="72">
        <f t="shared" si="7"/>
        <v>0.53289669399191186</v>
      </c>
      <c r="D63" s="72">
        <f t="shared" si="29"/>
        <v>0.36953613312210282</v>
      </c>
      <c r="E63" s="72">
        <f t="shared" si="29"/>
        <v>0.41184296337944715</v>
      </c>
      <c r="F63" s="72">
        <f t="shared" si="29"/>
        <v>1.4816293518748</v>
      </c>
      <c r="G63" s="72">
        <f t="shared" si="29"/>
        <v>0.4592205465292481</v>
      </c>
      <c r="H63" s="72">
        <f t="shared" si="29"/>
        <v>0.44310468641591699</v>
      </c>
      <c r="I63" s="72">
        <f t="shared" si="29"/>
        <v>0.48534547496639718</v>
      </c>
      <c r="J63" s="72">
        <f t="shared" si="29"/>
        <v>0.79483577322018373</v>
      </c>
      <c r="K63" s="72">
        <f t="shared" si="29"/>
        <v>1.2597880162567197</v>
      </c>
      <c r="L63" s="72">
        <f t="shared" si="29"/>
        <v>1.4579184526183715</v>
      </c>
      <c r="M63" s="72">
        <f t="shared" si="29"/>
        <v>1.6076252865626921</v>
      </c>
      <c r="N63" s="72">
        <f t="shared" si="29"/>
        <v>1.7858294024422385</v>
      </c>
      <c r="O63" s="72">
        <f t="shared" si="29"/>
        <v>2.0870166840138671</v>
      </c>
      <c r="P63" s="72">
        <f t="shared" si="29"/>
        <v>2.2143459480428453</v>
      </c>
      <c r="Q63" s="72">
        <f t="shared" si="29"/>
        <v>2.370498820249388</v>
      </c>
      <c r="R63" s="72">
        <f t="shared" si="29"/>
        <v>2.5461277922237282</v>
      </c>
      <c r="S63" s="72">
        <f t="shared" si="29"/>
        <v>2.2389820612215368</v>
      </c>
      <c r="T63" s="72">
        <f t="shared" si="29"/>
        <v>1.9494469280414897</v>
      </c>
      <c r="U63" s="72">
        <f t="shared" si="29"/>
        <v>1.8694824488356465</v>
      </c>
      <c r="V63" s="72">
        <f t="shared" si="29"/>
        <v>1.7795965341157964</v>
      </c>
      <c r="W63" s="78">
        <f t="shared" si="29"/>
        <v>1.6013136804281731</v>
      </c>
      <c r="X63" s="78">
        <f t="shared" si="29"/>
        <v>1.5335312540126984</v>
      </c>
      <c r="Y63" s="78">
        <f t="shared" si="29"/>
        <v>1.5696258155328353</v>
      </c>
      <c r="Z63" s="78">
        <f t="shared" si="29"/>
        <v>1.4407139331905572</v>
      </c>
      <c r="AA63" s="78">
        <f t="shared" si="29"/>
        <v>1.1198915726604868</v>
      </c>
      <c r="AB63" s="78">
        <f t="shared" si="29"/>
        <v>0.94728188475873709</v>
      </c>
      <c r="AC63" s="78">
        <f t="shared" si="29"/>
        <v>1.3524850158554835</v>
      </c>
    </row>
    <row r="64" spans="1:29" ht="12.75" customHeight="1" x14ac:dyDescent="0.15">
      <c r="A64" s="43">
        <v>25</v>
      </c>
      <c r="B64" s="71">
        <v>620443</v>
      </c>
      <c r="C64" s="72">
        <f t="shared" si="7"/>
        <v>0.54219671699812599</v>
      </c>
      <c r="D64" s="72">
        <f t="shared" si="29"/>
        <v>0.57416286060717747</v>
      </c>
      <c r="E64" s="72">
        <f t="shared" si="29"/>
        <v>0.46284743721066229</v>
      </c>
      <c r="F64" s="72">
        <f t="shared" si="29"/>
        <v>0.55321558965113371</v>
      </c>
      <c r="G64" s="72">
        <f t="shared" si="29"/>
        <v>0.52920007901253374</v>
      </c>
      <c r="H64" s="72">
        <f t="shared" si="29"/>
        <v>0.58894086973763826</v>
      </c>
      <c r="I64" s="72">
        <f t="shared" si="29"/>
        <v>0.5623657825921794</v>
      </c>
      <c r="J64" s="72">
        <f t="shared" si="29"/>
        <v>0.50775693586613435</v>
      </c>
      <c r="K64" s="72">
        <f t="shared" si="29"/>
        <v>0.55383048949128266</v>
      </c>
      <c r="L64" s="72">
        <f t="shared" si="29"/>
        <v>0.58258736657710419</v>
      </c>
      <c r="M64" s="72">
        <f t="shared" si="29"/>
        <v>0.52411131751064965</v>
      </c>
      <c r="N64" s="72">
        <f t="shared" si="29"/>
        <v>0.68876245513143675</v>
      </c>
      <c r="O64" s="72">
        <f t="shared" si="29"/>
        <v>1.0183637180776448</v>
      </c>
      <c r="P64" s="72">
        <f t="shared" si="29"/>
        <v>1.0523718374321032</v>
      </c>
      <c r="Q64" s="72">
        <f t="shared" si="29"/>
        <v>1.0613141184964987</v>
      </c>
      <c r="R64" s="72">
        <f t="shared" si="29"/>
        <v>1.0607877923898008</v>
      </c>
      <c r="S64" s="72">
        <f t="shared" si="29"/>
        <v>1.2138604627119001</v>
      </c>
      <c r="T64" s="72">
        <f t="shared" si="29"/>
        <v>1.4564306130247777</v>
      </c>
      <c r="U64" s="72">
        <f t="shared" si="29"/>
        <v>1.6494242729309438</v>
      </c>
      <c r="V64" s="72">
        <f t="shared" si="29"/>
        <v>1.6644715836733843</v>
      </c>
      <c r="W64" s="78">
        <f t="shared" si="29"/>
        <v>1.4023226264509903</v>
      </c>
      <c r="X64" s="78">
        <f t="shared" si="29"/>
        <v>1.3109811158012816</v>
      </c>
      <c r="Y64" s="78">
        <f t="shared" si="29"/>
        <v>1.1895710701302262</v>
      </c>
      <c r="Z64" s="78">
        <f t="shared" si="29"/>
        <v>1.1061463971750796</v>
      </c>
      <c r="AA64" s="78">
        <f t="shared" si="29"/>
        <v>1.1186244923843556</v>
      </c>
      <c r="AB64" s="78">
        <f t="shared" si="29"/>
        <v>1.0238325530321695</v>
      </c>
      <c r="AC64" s="78">
        <f t="shared" si="29"/>
        <v>0.9339805142702039</v>
      </c>
    </row>
    <row r="65" spans="1:29" ht="12.75" customHeight="1" x14ac:dyDescent="0.15">
      <c r="A65" s="43"/>
      <c r="B65" s="50" t="s">
        <v>25</v>
      </c>
      <c r="C65" s="72">
        <f t="shared" si="7"/>
        <v>60.615507604942763</v>
      </c>
      <c r="D65" s="72">
        <f t="shared" si="29"/>
        <v>61.158332360760205</v>
      </c>
      <c r="E65" s="72">
        <f t="shared" si="29"/>
        <v>58.02263700688782</v>
      </c>
      <c r="F65" s="72">
        <f t="shared" si="29"/>
        <v>57.457479083746485</v>
      </c>
      <c r="G65" s="72">
        <f t="shared" si="29"/>
        <v>57.949717792051416</v>
      </c>
      <c r="H65" s="72">
        <f t="shared" si="29"/>
        <v>55.781758443037901</v>
      </c>
      <c r="I65" s="72">
        <f t="shared" si="29"/>
        <v>57.131780963417079</v>
      </c>
      <c r="J65" s="72">
        <f t="shared" si="29"/>
        <v>57.550021710260509</v>
      </c>
      <c r="K65" s="72">
        <f t="shared" si="29"/>
        <v>57.3830993910438</v>
      </c>
      <c r="L65" s="72">
        <f t="shared" si="29"/>
        <v>54.17062127380845</v>
      </c>
      <c r="M65" s="72">
        <f t="shared" si="29"/>
        <v>53.777064009956824</v>
      </c>
      <c r="N65" s="72">
        <f t="shared" si="29"/>
        <v>56.312557896008556</v>
      </c>
      <c r="O65" s="72">
        <f t="shared" si="29"/>
        <v>55.421100672720577</v>
      </c>
      <c r="P65" s="72">
        <f t="shared" si="29"/>
        <v>58.295040356563042</v>
      </c>
      <c r="Q65" s="72">
        <f t="shared" si="29"/>
        <v>59.745157248995959</v>
      </c>
      <c r="R65" s="72">
        <f t="shared" si="29"/>
        <v>60.854805419037227</v>
      </c>
      <c r="S65" s="72">
        <f t="shared" si="29"/>
        <v>61.603972103744333</v>
      </c>
      <c r="T65" s="72">
        <f t="shared" si="29"/>
        <v>65.966882598079067</v>
      </c>
      <c r="U65" s="72">
        <f t="shared" si="29"/>
        <v>66.786207694710271</v>
      </c>
      <c r="V65" s="72">
        <f t="shared" si="29"/>
        <v>66.368682375571481</v>
      </c>
      <c r="W65" s="78">
        <f t="shared" si="29"/>
        <v>67.754928096835386</v>
      </c>
      <c r="X65" s="78">
        <f t="shared" si="29"/>
        <v>69.184436281892417</v>
      </c>
      <c r="Y65" s="78">
        <f t="shared" si="29"/>
        <v>67.782136186733368</v>
      </c>
      <c r="Z65" s="78">
        <f t="shared" si="29"/>
        <v>67.804673239998806</v>
      </c>
      <c r="AA65" s="78">
        <f t="shared" si="29"/>
        <v>68.155963945536797</v>
      </c>
      <c r="AB65" s="78">
        <f t="shared" si="29"/>
        <v>67.574210172906874</v>
      </c>
      <c r="AC65" s="78">
        <f t="shared" si="29"/>
        <v>61.609460572376427</v>
      </c>
    </row>
    <row r="66" spans="1:29" ht="12.75" customHeight="1" x14ac:dyDescent="0.15">
      <c r="A66" s="43"/>
      <c r="B66" s="50" t="s">
        <v>26</v>
      </c>
      <c r="C66" s="72">
        <f t="shared" si="7"/>
        <v>39.384492395057237</v>
      </c>
      <c r="D66" s="72">
        <f t="shared" si="29"/>
        <v>38.841667639239795</v>
      </c>
      <c r="E66" s="72">
        <f t="shared" si="29"/>
        <v>41.97736299311218</v>
      </c>
      <c r="F66" s="72">
        <f t="shared" si="29"/>
        <v>42.542520916253515</v>
      </c>
      <c r="G66" s="72">
        <f t="shared" si="29"/>
        <v>42.050282207948591</v>
      </c>
      <c r="H66" s="72">
        <f t="shared" si="29"/>
        <v>44.218241556962099</v>
      </c>
      <c r="I66" s="72">
        <f t="shared" si="29"/>
        <v>42.868219036582921</v>
      </c>
      <c r="J66" s="72">
        <f t="shared" si="29"/>
        <v>42.449978289739484</v>
      </c>
      <c r="K66" s="72">
        <f t="shared" si="29"/>
        <v>42.616900608956193</v>
      </c>
      <c r="L66" s="72">
        <f t="shared" si="29"/>
        <v>45.829378726191557</v>
      </c>
      <c r="M66" s="72">
        <f t="shared" si="29"/>
        <v>46.222935990043176</v>
      </c>
      <c r="N66" s="72">
        <f t="shared" si="29"/>
        <v>43.687442103991444</v>
      </c>
      <c r="O66" s="72">
        <f t="shared" si="29"/>
        <v>44.578899327279423</v>
      </c>
      <c r="P66" s="72">
        <f t="shared" si="29"/>
        <v>41.704959643436958</v>
      </c>
      <c r="Q66" s="72">
        <f t="shared" si="29"/>
        <v>40.254842751004041</v>
      </c>
      <c r="R66" s="72">
        <f t="shared" si="29"/>
        <v>39.14519458096278</v>
      </c>
      <c r="S66" s="72">
        <f t="shared" si="29"/>
        <v>38.396027896255667</v>
      </c>
      <c r="T66" s="72">
        <f t="shared" si="29"/>
        <v>34.033117401920926</v>
      </c>
      <c r="U66" s="72">
        <f t="shared" si="29"/>
        <v>33.213792305289722</v>
      </c>
      <c r="V66" s="72">
        <f t="shared" si="29"/>
        <v>33.631317624428519</v>
      </c>
      <c r="W66" s="78">
        <f t="shared" si="29"/>
        <v>32.245071903164614</v>
      </c>
      <c r="X66" s="78">
        <f t="shared" si="29"/>
        <v>30.81556371810758</v>
      </c>
      <c r="Y66" s="78">
        <f t="shared" si="29"/>
        <v>32.217863813266625</v>
      </c>
      <c r="Z66" s="78">
        <f t="shared" si="29"/>
        <v>32.195326760001194</v>
      </c>
      <c r="AA66" s="78">
        <f t="shared" si="29"/>
        <v>31.84403605446321</v>
      </c>
      <c r="AB66" s="78">
        <f t="shared" si="29"/>
        <v>32.425789827093119</v>
      </c>
      <c r="AC66" s="78">
        <f t="shared" si="29"/>
        <v>38.39053942762358</v>
      </c>
    </row>
    <row r="67" spans="1:29" ht="12.75" customHeight="1" x14ac:dyDescent="0.15">
      <c r="A67" s="43"/>
      <c r="B67" s="50" t="s">
        <v>7</v>
      </c>
      <c r="C67" s="72">
        <f t="shared" si="7"/>
        <v>100</v>
      </c>
      <c r="D67" s="72">
        <f t="shared" si="29"/>
        <v>100</v>
      </c>
      <c r="E67" s="72">
        <f t="shared" si="29"/>
        <v>100</v>
      </c>
      <c r="F67" s="72">
        <f t="shared" si="29"/>
        <v>100</v>
      </c>
      <c r="G67" s="72">
        <f t="shared" si="29"/>
        <v>100</v>
      </c>
      <c r="H67" s="72">
        <f t="shared" si="29"/>
        <v>100</v>
      </c>
      <c r="I67" s="72">
        <f t="shared" si="29"/>
        <v>100</v>
      </c>
      <c r="J67" s="72">
        <f t="shared" si="29"/>
        <v>100</v>
      </c>
      <c r="K67" s="72">
        <f t="shared" si="29"/>
        <v>100</v>
      </c>
      <c r="L67" s="72">
        <f t="shared" si="29"/>
        <v>100</v>
      </c>
      <c r="M67" s="72">
        <f t="shared" si="29"/>
        <v>100</v>
      </c>
      <c r="N67" s="72">
        <f t="shared" si="29"/>
        <v>100</v>
      </c>
      <c r="O67" s="72">
        <f t="shared" si="29"/>
        <v>100</v>
      </c>
      <c r="P67" s="72">
        <f t="shared" si="29"/>
        <v>100</v>
      </c>
      <c r="Q67" s="72">
        <f t="shared" si="29"/>
        <v>100</v>
      </c>
      <c r="R67" s="72">
        <f t="shared" si="29"/>
        <v>100</v>
      </c>
      <c r="S67" s="72">
        <f t="shared" si="29"/>
        <v>100</v>
      </c>
      <c r="T67" s="72">
        <f t="shared" si="29"/>
        <v>100</v>
      </c>
      <c r="U67" s="72">
        <f t="shared" si="29"/>
        <v>100</v>
      </c>
      <c r="V67" s="72">
        <f t="shared" si="29"/>
        <v>100</v>
      </c>
      <c r="W67" s="78">
        <f t="shared" si="29"/>
        <v>100</v>
      </c>
      <c r="X67" s="78">
        <f t="shared" si="29"/>
        <v>100</v>
      </c>
      <c r="Y67" s="78">
        <f t="shared" si="29"/>
        <v>100</v>
      </c>
      <c r="Z67" s="78">
        <f t="shared" si="29"/>
        <v>100</v>
      </c>
      <c r="AA67" s="78">
        <f t="shared" si="29"/>
        <v>100</v>
      </c>
      <c r="AB67" s="78">
        <f t="shared" si="29"/>
        <v>100</v>
      </c>
      <c r="AC67" s="78">
        <f t="shared" si="29"/>
        <v>100</v>
      </c>
    </row>
    <row r="68" spans="1:29" ht="12.75" customHeight="1" x14ac:dyDescent="0.15">
      <c r="A68" s="43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59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2" customFormat="1" x14ac:dyDescent="0.15">
      <c r="A70" s="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1">
        <v>610910</v>
      </c>
      <c r="C71" s="13" t="s">
        <v>10</v>
      </c>
      <c r="D71" s="13">
        <f>IF(C9=0,"--",((D9/C9)*100-100))</f>
        <v>28.377948990276423</v>
      </c>
      <c r="E71" s="72">
        <f t="shared" ref="E71:U82" si="30">IF(D9=0,"--",((E9/D9)*100-100))</f>
        <v>42.476084965335701</v>
      </c>
      <c r="F71" s="72">
        <f t="shared" si="30"/>
        <v>32.976884172764727</v>
      </c>
      <c r="G71" s="72">
        <f t="shared" si="30"/>
        <v>9.0716812360544168</v>
      </c>
      <c r="H71" s="72">
        <f t="shared" si="30"/>
        <v>7.2672888498934043</v>
      </c>
      <c r="I71" s="72">
        <f t="shared" si="30"/>
        <v>-5.5513370413149801</v>
      </c>
      <c r="J71" s="72">
        <f t="shared" si="30"/>
        <v>-10.731836905449214</v>
      </c>
      <c r="K71" s="72">
        <f t="shared" si="30"/>
        <v>-11.142403282186692</v>
      </c>
      <c r="L71" s="72">
        <f t="shared" si="30"/>
        <v>-35.862400082091725</v>
      </c>
      <c r="M71" s="72">
        <f t="shared" si="30"/>
        <v>-5.1917354071259467</v>
      </c>
      <c r="N71" s="72">
        <f t="shared" si="30"/>
        <v>13.333472144785389</v>
      </c>
      <c r="O71" s="72">
        <f t="shared" si="30"/>
        <v>-5.3343632750311798</v>
      </c>
      <c r="P71" s="72">
        <f t="shared" si="30"/>
        <v>7.0503361935586355</v>
      </c>
      <c r="Q71" s="72">
        <f t="shared" si="30"/>
        <v>11.218744855194146</v>
      </c>
      <c r="R71" s="72">
        <f t="shared" si="30"/>
        <v>7.4826894377220583</v>
      </c>
      <c r="S71" s="72">
        <f t="shared" si="30"/>
        <v>6.7873025799670188</v>
      </c>
      <c r="T71" s="72">
        <f t="shared" si="30"/>
        <v>-0.51554623883073702</v>
      </c>
      <c r="U71" s="72">
        <f t="shared" si="30"/>
        <v>1.6692984912884725</v>
      </c>
      <c r="V71" s="78">
        <f t="shared" ref="V71:AB71" si="31">IF(U9=0,"--",((V9/U9)*100-100))</f>
        <v>1.0772309636982556</v>
      </c>
      <c r="W71" s="78">
        <f t="shared" si="31"/>
        <v>7.5356524885000056</v>
      </c>
      <c r="X71" s="78">
        <f t="shared" si="31"/>
        <v>3.2175001840262496</v>
      </c>
      <c r="Y71" s="78">
        <f t="shared" si="31"/>
        <v>3.0951415091929846</v>
      </c>
      <c r="Z71" s="78">
        <f t="shared" si="31"/>
        <v>24.196722218856451</v>
      </c>
      <c r="AA71" s="78">
        <f t="shared" si="31"/>
        <v>6.3973598981936277</v>
      </c>
      <c r="AB71" s="78">
        <f t="shared" si="31"/>
        <v>-10.231777977464432</v>
      </c>
      <c r="AC71" s="13">
        <f>(POWER(AB9/C9,1/26)-1)*100</f>
        <v>3.8007655533364826</v>
      </c>
    </row>
    <row r="72" spans="1:29" ht="12.75" customHeight="1" x14ac:dyDescent="0.15">
      <c r="A72" s="43">
        <v>2</v>
      </c>
      <c r="B72" s="71">
        <v>611030</v>
      </c>
      <c r="C72" s="13" t="s">
        <v>10</v>
      </c>
      <c r="D72" s="72">
        <f t="shared" ref="D72:S98" si="32">IF(C10=0,"--",((D10/C10)*100-100))</f>
        <v>0.33150482407717163</v>
      </c>
      <c r="E72" s="72">
        <f t="shared" si="32"/>
        <v>15.38604152286905</v>
      </c>
      <c r="F72" s="72">
        <f t="shared" si="32"/>
        <v>-0.49095154509592476</v>
      </c>
      <c r="G72" s="72">
        <f t="shared" si="32"/>
        <v>21.542056872285627</v>
      </c>
      <c r="H72" s="72">
        <f t="shared" si="32"/>
        <v>6.9957238054251007</v>
      </c>
      <c r="I72" s="72">
        <f t="shared" si="32"/>
        <v>55.288632663532525</v>
      </c>
      <c r="J72" s="72">
        <f t="shared" si="32"/>
        <v>-2.5843647504420062</v>
      </c>
      <c r="K72" s="72">
        <f t="shared" si="32"/>
        <v>-12.293907258391769</v>
      </c>
      <c r="L72" s="72">
        <f t="shared" si="32"/>
        <v>-17.429780615376472</v>
      </c>
      <c r="M72" s="72">
        <f t="shared" si="32"/>
        <v>18.906057884145142</v>
      </c>
      <c r="N72" s="72">
        <f t="shared" si="32"/>
        <v>5.2483859830682462</v>
      </c>
      <c r="O72" s="72">
        <f t="shared" si="32"/>
        <v>-32.871914505985188</v>
      </c>
      <c r="P72" s="72">
        <f t="shared" si="32"/>
        <v>-17.643536770329618</v>
      </c>
      <c r="Q72" s="72">
        <f t="shared" si="32"/>
        <v>-21.88005284550151</v>
      </c>
      <c r="R72" s="72">
        <f t="shared" si="32"/>
        <v>30.685125460678194</v>
      </c>
      <c r="S72" s="72">
        <f t="shared" si="32"/>
        <v>26.716088311591406</v>
      </c>
      <c r="T72" s="72">
        <f t="shared" si="30"/>
        <v>0.38140990067323344</v>
      </c>
      <c r="U72" s="78">
        <f t="shared" ref="U72:U98" si="33">IF(T10=0,"--",((U10/T10)*100-100))</f>
        <v>15.686938379003351</v>
      </c>
      <c r="V72" s="78">
        <f t="shared" ref="V72:V98" si="34">IF(U10=0,"--",((V10/U10)*100-100))</f>
        <v>6.3915357863724438</v>
      </c>
      <c r="W72" s="78">
        <f t="shared" ref="W72:W98" si="35">IF(V10=0,"--",((W10/V10)*100-100))</f>
        <v>9.5265584138009842</v>
      </c>
      <c r="X72" s="78">
        <f t="shared" ref="X72:X98" si="36">IF(W10=0,"--",((X10/W10)*100-100))</f>
        <v>1.1645408416569296</v>
      </c>
      <c r="Y72" s="78">
        <f t="shared" ref="Y72:Y98" si="37">IF(X10=0,"--",((Y10/X10)*100-100))</f>
        <v>-1.2414100920392883</v>
      </c>
      <c r="Z72" s="78">
        <f t="shared" ref="Z72:Z98" si="38">IF(Y10=0,"--",((Z10/Y10)*100-100))</f>
        <v>21.930320130039775</v>
      </c>
      <c r="AA72" s="78">
        <f t="shared" ref="AA72:AA98" si="39">IF(Z10=0,"--",((AA10/Z10)*100-100))</f>
        <v>-3.3259523161240452</v>
      </c>
      <c r="AB72" s="78">
        <f t="shared" ref="AB72:AB98" si="40">IF(AA10=0,"--",((AB10/AA10)*100-100))</f>
        <v>-29.585968511757727</v>
      </c>
      <c r="AC72" s="78">
        <f t="shared" ref="AC72:AC98" si="41">(POWER(AB10/C10,1/26)-1)*100</f>
        <v>1.9408733995973204</v>
      </c>
    </row>
    <row r="73" spans="1:29" ht="12.75" customHeight="1" x14ac:dyDescent="0.15">
      <c r="A73" s="43">
        <v>3</v>
      </c>
      <c r="B73" s="71">
        <v>620342</v>
      </c>
      <c r="C73" s="13" t="s">
        <v>10</v>
      </c>
      <c r="D73" s="72">
        <f t="shared" si="32"/>
        <v>2.5932359183501603</v>
      </c>
      <c r="E73" s="72">
        <f t="shared" si="30"/>
        <v>15.661156765459381</v>
      </c>
      <c r="F73" s="72">
        <f t="shared" si="30"/>
        <v>6.9466230551369819</v>
      </c>
      <c r="G73" s="72">
        <f t="shared" si="30"/>
        <v>-35.552051007444035</v>
      </c>
      <c r="H73" s="72">
        <f t="shared" si="30"/>
        <v>-26.795361974606735</v>
      </c>
      <c r="I73" s="72">
        <f t="shared" si="30"/>
        <v>-7.2662129755738221</v>
      </c>
      <c r="J73" s="72">
        <f t="shared" si="30"/>
        <v>-3.2762416714348745</v>
      </c>
      <c r="K73" s="72">
        <f t="shared" si="30"/>
        <v>-21.978824881683295</v>
      </c>
      <c r="L73" s="72">
        <f t="shared" si="30"/>
        <v>-21.002819247991852</v>
      </c>
      <c r="M73" s="72">
        <f t="shared" si="30"/>
        <v>3.7287392654507414</v>
      </c>
      <c r="N73" s="72">
        <f t="shared" si="30"/>
        <v>-7.6861519729550736</v>
      </c>
      <c r="O73" s="72">
        <f t="shared" si="30"/>
        <v>2.67996173639375</v>
      </c>
      <c r="P73" s="72">
        <f t="shared" si="30"/>
        <v>15.497894789740798</v>
      </c>
      <c r="Q73" s="72">
        <f t="shared" si="30"/>
        <v>-15.184816628695813</v>
      </c>
      <c r="R73" s="72">
        <f t="shared" si="30"/>
        <v>6.1640034996275119</v>
      </c>
      <c r="S73" s="72">
        <f t="shared" si="30"/>
        <v>18.960600228381168</v>
      </c>
      <c r="T73" s="72">
        <f t="shared" si="30"/>
        <v>8.2597724879698973</v>
      </c>
      <c r="U73" s="78">
        <f t="shared" si="33"/>
        <v>11.316337302548902</v>
      </c>
      <c r="V73" s="78">
        <f t="shared" si="34"/>
        <v>13.989593128392073</v>
      </c>
      <c r="W73" s="78">
        <f t="shared" si="35"/>
        <v>6.594004948652838</v>
      </c>
      <c r="X73" s="78">
        <f t="shared" si="36"/>
        <v>-0.53542583901554508</v>
      </c>
      <c r="Y73" s="78">
        <f t="shared" si="37"/>
        <v>-11.221518915125401</v>
      </c>
      <c r="Z73" s="78">
        <f t="shared" si="38"/>
        <v>1.1293775338424155</v>
      </c>
      <c r="AA73" s="78">
        <f t="shared" si="39"/>
        <v>-6.2317715058384238E-2</v>
      </c>
      <c r="AB73" s="78">
        <f t="shared" si="40"/>
        <v>-37.518542396938855</v>
      </c>
      <c r="AC73" s="78">
        <f t="shared" si="41"/>
        <v>-4.1885398197852197</v>
      </c>
    </row>
    <row r="74" spans="1:29" ht="12.75" customHeight="1" x14ac:dyDescent="0.15">
      <c r="A74" s="43">
        <v>4</v>
      </c>
      <c r="B74" s="71">
        <v>620462</v>
      </c>
      <c r="C74" s="13" t="s">
        <v>10</v>
      </c>
      <c r="D74" s="72">
        <f t="shared" si="32"/>
        <v>57.891298136581213</v>
      </c>
      <c r="E74" s="72">
        <f t="shared" si="30"/>
        <v>15.755294203176803</v>
      </c>
      <c r="F74" s="72">
        <f t="shared" si="30"/>
        <v>14.011409907239141</v>
      </c>
      <c r="G74" s="72">
        <f t="shared" si="30"/>
        <v>-18.941683093267031</v>
      </c>
      <c r="H74" s="72">
        <f t="shared" si="30"/>
        <v>-20.301546582053291</v>
      </c>
      <c r="I74" s="72">
        <f t="shared" si="30"/>
        <v>-18.311336865183392</v>
      </c>
      <c r="J74" s="72">
        <f t="shared" si="30"/>
        <v>10.708050268614741</v>
      </c>
      <c r="K74" s="72">
        <f t="shared" si="30"/>
        <v>-16.33494264252711</v>
      </c>
      <c r="L74" s="72">
        <f t="shared" si="30"/>
        <v>-20.913087079202882</v>
      </c>
      <c r="M74" s="72">
        <f t="shared" si="30"/>
        <v>-15.349730608518854</v>
      </c>
      <c r="N74" s="72">
        <f t="shared" si="30"/>
        <v>5.6603127412815297</v>
      </c>
      <c r="O74" s="72">
        <f t="shared" si="30"/>
        <v>-3.4566589472780436</v>
      </c>
      <c r="P74" s="72">
        <f t="shared" si="30"/>
        <v>-4.2640843603229968</v>
      </c>
      <c r="Q74" s="72">
        <f t="shared" si="30"/>
        <v>-21.142003150480193</v>
      </c>
      <c r="R74" s="72">
        <f t="shared" si="30"/>
        <v>-2.1622750154953252</v>
      </c>
      <c r="S74" s="72">
        <f t="shared" si="30"/>
        <v>11.335920452179209</v>
      </c>
      <c r="T74" s="72">
        <f t="shared" si="30"/>
        <v>12.847021798194262</v>
      </c>
      <c r="U74" s="78">
        <f t="shared" si="33"/>
        <v>15.120830769656251</v>
      </c>
      <c r="V74" s="78">
        <f t="shared" si="34"/>
        <v>3.9133337723609003</v>
      </c>
      <c r="W74" s="78">
        <f t="shared" si="35"/>
        <v>0.17619226681581779</v>
      </c>
      <c r="X74" s="78">
        <f t="shared" si="36"/>
        <v>0.8287053916320275</v>
      </c>
      <c r="Y74" s="78">
        <f t="shared" si="37"/>
        <v>-1.927111311973249</v>
      </c>
      <c r="Z74" s="78">
        <f t="shared" si="38"/>
        <v>15.568033356607486</v>
      </c>
      <c r="AA74" s="78">
        <f t="shared" si="39"/>
        <v>2.3203131910193804</v>
      </c>
      <c r="AB74" s="78">
        <f t="shared" si="40"/>
        <v>-32.028612945475786</v>
      </c>
      <c r="AC74" s="78">
        <f t="shared" si="41"/>
        <v>-1.8534750006930056</v>
      </c>
    </row>
    <row r="75" spans="1:29" ht="12.75" customHeight="1" x14ac:dyDescent="0.15">
      <c r="A75" s="43">
        <v>5</v>
      </c>
      <c r="B75" s="71">
        <v>611020</v>
      </c>
      <c r="C75" s="13" t="s">
        <v>10</v>
      </c>
      <c r="D75" s="72">
        <f t="shared" si="32"/>
        <v>23.237464092457742</v>
      </c>
      <c r="E75" s="72">
        <f t="shared" si="30"/>
        <v>381.2785053473072</v>
      </c>
      <c r="F75" s="72">
        <f t="shared" si="30"/>
        <v>55.526719349759873</v>
      </c>
      <c r="G75" s="72">
        <f t="shared" si="30"/>
        <v>49.699865262654384</v>
      </c>
      <c r="H75" s="72">
        <f t="shared" si="30"/>
        <v>7.9818321394591294</v>
      </c>
      <c r="I75" s="72">
        <f t="shared" si="30"/>
        <v>2.9946031469984433</v>
      </c>
      <c r="J75" s="72">
        <f t="shared" si="30"/>
        <v>-4.0676160182567855</v>
      </c>
      <c r="K75" s="72">
        <f t="shared" si="30"/>
        <v>-3.0268262590704325</v>
      </c>
      <c r="L75" s="72">
        <f t="shared" si="30"/>
        <v>-16.040838480084048</v>
      </c>
      <c r="M75" s="72">
        <f t="shared" si="30"/>
        <v>-49.34222549155529</v>
      </c>
      <c r="N75" s="72">
        <f t="shared" si="30"/>
        <v>1.3285525086631651</v>
      </c>
      <c r="O75" s="72">
        <f t="shared" si="30"/>
        <v>-14.485936586786195</v>
      </c>
      <c r="P75" s="72">
        <f t="shared" si="30"/>
        <v>21.439330154920569</v>
      </c>
      <c r="Q75" s="72">
        <f t="shared" si="30"/>
        <v>-36.290666037135956</v>
      </c>
      <c r="R75" s="72">
        <f t="shared" si="30"/>
        <v>12.043173990076042</v>
      </c>
      <c r="S75" s="72">
        <f t="shared" si="30"/>
        <v>15.742436885878107</v>
      </c>
      <c r="T75" s="72">
        <f t="shared" si="30"/>
        <v>7.9126246476635629</v>
      </c>
      <c r="U75" s="78">
        <f t="shared" si="33"/>
        <v>18.425467734211452</v>
      </c>
      <c r="V75" s="78">
        <f t="shared" si="34"/>
        <v>15.105909087747165</v>
      </c>
      <c r="W75" s="78">
        <f t="shared" si="35"/>
        <v>2.0557393558927402</v>
      </c>
      <c r="X75" s="78">
        <f t="shared" si="36"/>
        <v>-7.6545059865604657</v>
      </c>
      <c r="Y75" s="78">
        <f t="shared" si="37"/>
        <v>1.0975072398220078</v>
      </c>
      <c r="Z75" s="78">
        <f t="shared" si="38"/>
        <v>26.52768700264194</v>
      </c>
      <c r="AA75" s="78">
        <f t="shared" si="39"/>
        <v>15.811027245642734</v>
      </c>
      <c r="AB75" s="78">
        <f t="shared" si="40"/>
        <v>-20.739480899062301</v>
      </c>
      <c r="AC75" s="78">
        <f t="shared" si="41"/>
        <v>8.6278679649656418</v>
      </c>
    </row>
    <row r="76" spans="1:29" ht="12.75" customHeight="1" x14ac:dyDescent="0.15">
      <c r="A76" s="43">
        <v>6</v>
      </c>
      <c r="B76" s="71">
        <v>610990</v>
      </c>
      <c r="C76" s="13" t="s">
        <v>10</v>
      </c>
      <c r="D76" s="72">
        <f t="shared" si="32"/>
        <v>48.479965850882195</v>
      </c>
      <c r="E76" s="72">
        <f t="shared" si="30"/>
        <v>90.016946534278503</v>
      </c>
      <c r="F76" s="72">
        <f t="shared" si="30"/>
        <v>-35.007647944721782</v>
      </c>
      <c r="G76" s="72">
        <f t="shared" si="30"/>
        <v>45.275196137672992</v>
      </c>
      <c r="H76" s="72">
        <f t="shared" si="30"/>
        <v>22.796082461839191</v>
      </c>
      <c r="I76" s="72">
        <f t="shared" si="30"/>
        <v>-13.11746682233867</v>
      </c>
      <c r="J76" s="72">
        <f t="shared" si="30"/>
        <v>-17.145117779810363</v>
      </c>
      <c r="K76" s="72">
        <f t="shared" si="30"/>
        <v>8.9876521504490796</v>
      </c>
      <c r="L76" s="72">
        <f t="shared" si="30"/>
        <v>-18.936185177492646</v>
      </c>
      <c r="M76" s="72">
        <f t="shared" si="30"/>
        <v>-7.526307906221561</v>
      </c>
      <c r="N76" s="72">
        <f t="shared" si="30"/>
        <v>-0.63744172121053566</v>
      </c>
      <c r="O76" s="72">
        <f t="shared" si="30"/>
        <v>-32.727107970017329</v>
      </c>
      <c r="P76" s="72">
        <f t="shared" si="30"/>
        <v>-13.08847567802303</v>
      </c>
      <c r="Q76" s="72">
        <f t="shared" si="30"/>
        <v>12.292986953783711</v>
      </c>
      <c r="R76" s="72">
        <f t="shared" si="30"/>
        <v>33.844517808393107</v>
      </c>
      <c r="S76" s="72">
        <f t="shared" si="30"/>
        <v>29.172992069346037</v>
      </c>
      <c r="T76" s="72">
        <f t="shared" si="30"/>
        <v>34.588179283139482</v>
      </c>
      <c r="U76" s="78">
        <f t="shared" si="33"/>
        <v>23.766215893505759</v>
      </c>
      <c r="V76" s="78">
        <f t="shared" si="34"/>
        <v>23.651933734585782</v>
      </c>
      <c r="W76" s="78">
        <f t="shared" si="35"/>
        <v>5.8757074097168953</v>
      </c>
      <c r="X76" s="78">
        <f t="shared" si="36"/>
        <v>10.287248019338335</v>
      </c>
      <c r="Y76" s="78">
        <f t="shared" si="37"/>
        <v>-14.866248612297355</v>
      </c>
      <c r="Z76" s="78">
        <f t="shared" si="38"/>
        <v>-2.7361609739195103</v>
      </c>
      <c r="AA76" s="78">
        <f t="shared" si="39"/>
        <v>-0.38705143576275702</v>
      </c>
      <c r="AB76" s="78">
        <f t="shared" si="40"/>
        <v>-22.051586288570874</v>
      </c>
      <c r="AC76" s="78">
        <f t="shared" si="41"/>
        <v>4.7661401482628429</v>
      </c>
    </row>
    <row r="77" spans="1:29" ht="12.75" customHeight="1" x14ac:dyDescent="0.15">
      <c r="A77" s="43">
        <v>7</v>
      </c>
      <c r="B77" s="71">
        <v>620193</v>
      </c>
      <c r="C77" s="13" t="s">
        <v>10</v>
      </c>
      <c r="D77" s="72">
        <f t="shared" si="32"/>
        <v>-46.306485148514852</v>
      </c>
      <c r="E77" s="72">
        <f t="shared" si="30"/>
        <v>162.72149687122271</v>
      </c>
      <c r="F77" s="72">
        <f t="shared" si="30"/>
        <v>214.53191278051844</v>
      </c>
      <c r="G77" s="72">
        <f t="shared" si="30"/>
        <v>182.55531046271216</v>
      </c>
      <c r="H77" s="72">
        <f t="shared" si="30"/>
        <v>-37.77581540935784</v>
      </c>
      <c r="I77" s="72">
        <f t="shared" si="30"/>
        <v>38.864391356597906</v>
      </c>
      <c r="J77" s="72">
        <f t="shared" si="30"/>
        <v>-6.1194483777880464</v>
      </c>
      <c r="K77" s="72">
        <f t="shared" si="30"/>
        <v>-17.006153012028904</v>
      </c>
      <c r="L77" s="72">
        <f t="shared" si="30"/>
        <v>11.708588616291181</v>
      </c>
      <c r="M77" s="72">
        <f t="shared" si="30"/>
        <v>47.876178800967608</v>
      </c>
      <c r="N77" s="72">
        <f t="shared" si="30"/>
        <v>14.959944703761451</v>
      </c>
      <c r="O77" s="72">
        <f t="shared" si="30"/>
        <v>-6.1431682387118087</v>
      </c>
      <c r="P77" s="72">
        <f t="shared" si="30"/>
        <v>19.338881572101755</v>
      </c>
      <c r="Q77" s="72">
        <f t="shared" si="30"/>
        <v>-25.755414061354784</v>
      </c>
      <c r="R77" s="72">
        <f t="shared" si="30"/>
        <v>33.621112544238002</v>
      </c>
      <c r="S77" s="72">
        <f t="shared" si="30"/>
        <v>52.834998849828025</v>
      </c>
      <c r="T77" s="72">
        <f t="shared" si="30"/>
        <v>-1.6248305289606151</v>
      </c>
      <c r="U77" s="78">
        <f t="shared" si="33"/>
        <v>4.2039718355841842</v>
      </c>
      <c r="V77" s="78">
        <f t="shared" si="34"/>
        <v>20.097431097158292</v>
      </c>
      <c r="W77" s="78">
        <f t="shared" si="35"/>
        <v>36.564066354720524</v>
      </c>
      <c r="X77" s="78">
        <f t="shared" si="36"/>
        <v>13.172257383522364</v>
      </c>
      <c r="Y77" s="78">
        <f t="shared" si="37"/>
        <v>2.0771481757642078</v>
      </c>
      <c r="Z77" s="78">
        <f t="shared" si="38"/>
        <v>19.080017192247411</v>
      </c>
      <c r="AA77" s="78">
        <f t="shared" si="39"/>
        <v>0.23560896223520444</v>
      </c>
      <c r="AB77" s="78">
        <f t="shared" si="40"/>
        <v>-35.480988015327554</v>
      </c>
      <c r="AC77" s="78">
        <f t="shared" si="41"/>
        <v>15.3224075155584</v>
      </c>
    </row>
    <row r="78" spans="1:29" ht="12.75" customHeight="1" x14ac:dyDescent="0.15">
      <c r="A78" s="43">
        <v>8</v>
      </c>
      <c r="B78" s="71">
        <v>620520</v>
      </c>
      <c r="C78" s="13" t="s">
        <v>10</v>
      </c>
      <c r="D78" s="72">
        <f t="shared" si="32"/>
        <v>-12.521311396197248</v>
      </c>
      <c r="E78" s="72">
        <f t="shared" si="30"/>
        <v>49.491586239443876</v>
      </c>
      <c r="F78" s="72">
        <f t="shared" si="30"/>
        <v>-1.3547350993475362</v>
      </c>
      <c r="G78" s="72">
        <f t="shared" si="30"/>
        <v>-9.659318373051363</v>
      </c>
      <c r="H78" s="72">
        <f t="shared" si="30"/>
        <v>1.271007734402005</v>
      </c>
      <c r="I78" s="72">
        <f t="shared" si="30"/>
        <v>5.6382756116642554</v>
      </c>
      <c r="J78" s="72">
        <f t="shared" si="30"/>
        <v>7.4543613141882901</v>
      </c>
      <c r="K78" s="72">
        <f t="shared" si="30"/>
        <v>5.7386389457351186</v>
      </c>
      <c r="L78" s="72">
        <f t="shared" si="30"/>
        <v>-0.67370930540617735</v>
      </c>
      <c r="M78" s="72">
        <f t="shared" si="30"/>
        <v>28.884613355835597</v>
      </c>
      <c r="N78" s="72">
        <f t="shared" si="30"/>
        <v>3.8678902856871673</v>
      </c>
      <c r="O78" s="72">
        <f t="shared" si="30"/>
        <v>12.356946558305864</v>
      </c>
      <c r="P78" s="72">
        <f t="shared" si="30"/>
        <v>15.521577339867548</v>
      </c>
      <c r="Q78" s="72">
        <f t="shared" si="30"/>
        <v>-17.319758254081762</v>
      </c>
      <c r="R78" s="72">
        <f t="shared" si="30"/>
        <v>-2.0524323834616069</v>
      </c>
      <c r="S78" s="72">
        <f t="shared" si="30"/>
        <v>38.35286608416834</v>
      </c>
      <c r="T78" s="72">
        <f t="shared" si="30"/>
        <v>7.2580201184620847</v>
      </c>
      <c r="U78" s="78">
        <f t="shared" si="33"/>
        <v>4.1180035532570827</v>
      </c>
      <c r="V78" s="78">
        <f t="shared" si="34"/>
        <v>12.594598950301219</v>
      </c>
      <c r="W78" s="78">
        <f t="shared" si="35"/>
        <v>-3.5468955491858623</v>
      </c>
      <c r="X78" s="78">
        <f t="shared" si="36"/>
        <v>2.3176211417287078</v>
      </c>
      <c r="Y78" s="78">
        <f t="shared" si="37"/>
        <v>-11.709598958952611</v>
      </c>
      <c r="Z78" s="78">
        <f t="shared" si="38"/>
        <v>3.2691171690211007</v>
      </c>
      <c r="AA78" s="78">
        <f t="shared" si="39"/>
        <v>-3.9091457201568858</v>
      </c>
      <c r="AB78" s="78">
        <f t="shared" si="40"/>
        <v>-36.87758960688199</v>
      </c>
      <c r="AC78" s="78">
        <f t="shared" si="41"/>
        <v>2.4573891385224256</v>
      </c>
    </row>
    <row r="79" spans="1:29" ht="12.75" customHeight="1" x14ac:dyDescent="0.15">
      <c r="A79" s="43">
        <v>9</v>
      </c>
      <c r="B79" s="71">
        <v>621010</v>
      </c>
      <c r="C79" s="13" t="s">
        <v>10</v>
      </c>
      <c r="D79" s="72">
        <f t="shared" si="32"/>
        <v>216.38523475896687</v>
      </c>
      <c r="E79" s="72">
        <f t="shared" si="30"/>
        <v>26.078400524591558</v>
      </c>
      <c r="F79" s="72">
        <f t="shared" si="30"/>
        <v>1.3246831006407547</v>
      </c>
      <c r="G79" s="72">
        <f t="shared" si="30"/>
        <v>3.478633789491596</v>
      </c>
      <c r="H79" s="72">
        <f t="shared" si="30"/>
        <v>3.4553495796083809</v>
      </c>
      <c r="I79" s="72">
        <f t="shared" si="30"/>
        <v>-18.236432786345162</v>
      </c>
      <c r="J79" s="72">
        <f t="shared" si="30"/>
        <v>15.068057721640287</v>
      </c>
      <c r="K79" s="72">
        <f t="shared" si="30"/>
        <v>25.18591439499609</v>
      </c>
      <c r="L79" s="72">
        <f t="shared" si="30"/>
        <v>2.9910499035865428</v>
      </c>
      <c r="M79" s="72">
        <f t="shared" si="30"/>
        <v>23.793352001298814</v>
      </c>
      <c r="N79" s="72">
        <f t="shared" si="30"/>
        <v>-35.505180680876606</v>
      </c>
      <c r="O79" s="72">
        <f t="shared" si="30"/>
        <v>0.74257050816484593</v>
      </c>
      <c r="P79" s="72">
        <f t="shared" si="30"/>
        <v>28.614131628856228</v>
      </c>
      <c r="Q79" s="72">
        <f t="shared" si="30"/>
        <v>9.9459779535755217</v>
      </c>
      <c r="R79" s="72">
        <f t="shared" si="30"/>
        <v>8.036974814410172</v>
      </c>
      <c r="S79" s="72">
        <f t="shared" si="30"/>
        <v>11.920930153374456</v>
      </c>
      <c r="T79" s="72">
        <f t="shared" si="30"/>
        <v>-3.971809486226519</v>
      </c>
      <c r="U79" s="78">
        <f t="shared" si="33"/>
        <v>10.484608808153254</v>
      </c>
      <c r="V79" s="78">
        <f t="shared" si="34"/>
        <v>-7.7214801344888713</v>
      </c>
      <c r="W79" s="78">
        <f t="shared" si="35"/>
        <v>40.468039572684603</v>
      </c>
      <c r="X79" s="78">
        <f t="shared" si="36"/>
        <v>-4.9903234854510572</v>
      </c>
      <c r="Y79" s="78">
        <f t="shared" si="37"/>
        <v>7.4231170886414475</v>
      </c>
      <c r="Z79" s="78">
        <f t="shared" si="38"/>
        <v>11.277095041570661</v>
      </c>
      <c r="AA79" s="78">
        <f t="shared" si="39"/>
        <v>3.5880016729872466</v>
      </c>
      <c r="AB79" s="78">
        <f t="shared" si="40"/>
        <v>16.580904809876969</v>
      </c>
      <c r="AC79" s="78">
        <f t="shared" si="41"/>
        <v>10.564606242974373</v>
      </c>
    </row>
    <row r="80" spans="1:29" ht="12.75" customHeight="1" x14ac:dyDescent="0.15">
      <c r="A80" s="43">
        <v>10</v>
      </c>
      <c r="B80" s="71">
        <v>620640</v>
      </c>
      <c r="C80" s="13" t="s">
        <v>10</v>
      </c>
      <c r="D80" s="72">
        <f t="shared" si="32"/>
        <v>15.346455727250444</v>
      </c>
      <c r="E80" s="72">
        <f t="shared" si="30"/>
        <v>-23.322991701531578</v>
      </c>
      <c r="F80" s="72">
        <f t="shared" si="30"/>
        <v>3.548609136129528</v>
      </c>
      <c r="G80" s="72">
        <f t="shared" si="30"/>
        <v>-16.336153606402007</v>
      </c>
      <c r="H80" s="72">
        <f t="shared" si="30"/>
        <v>-5.7256920294004487</v>
      </c>
      <c r="I80" s="72">
        <f t="shared" si="30"/>
        <v>-25.049856716984266</v>
      </c>
      <c r="J80" s="72">
        <f t="shared" si="30"/>
        <v>7.4455163063868355</v>
      </c>
      <c r="K80" s="72">
        <f t="shared" si="30"/>
        <v>-7.8830701331902304</v>
      </c>
      <c r="L80" s="72">
        <f t="shared" si="30"/>
        <v>-25.000580751392746</v>
      </c>
      <c r="M80" s="72">
        <f t="shared" si="30"/>
        <v>12.070918666939988</v>
      </c>
      <c r="N80" s="72">
        <f t="shared" si="30"/>
        <v>9.7875564757177784</v>
      </c>
      <c r="O80" s="72">
        <f t="shared" si="30"/>
        <v>3.275768539018344</v>
      </c>
      <c r="P80" s="72">
        <f t="shared" si="30"/>
        <v>0.81428717062135547</v>
      </c>
      <c r="Q80" s="72">
        <f t="shared" si="30"/>
        <v>-13.939141906141032</v>
      </c>
      <c r="R80" s="72">
        <f t="shared" si="30"/>
        <v>6.1828696404266879</v>
      </c>
      <c r="S80" s="72">
        <f t="shared" si="30"/>
        <v>75.699557569126142</v>
      </c>
      <c r="T80" s="72">
        <f t="shared" si="30"/>
        <v>76.967212971862409</v>
      </c>
      <c r="U80" s="78">
        <f t="shared" si="33"/>
        <v>65.42049209136556</v>
      </c>
      <c r="V80" s="78">
        <f t="shared" si="34"/>
        <v>17.83703011661413</v>
      </c>
      <c r="W80" s="78">
        <f t="shared" si="35"/>
        <v>1.3693072918456295</v>
      </c>
      <c r="X80" s="78">
        <f t="shared" si="36"/>
        <v>7.4996990487394584</v>
      </c>
      <c r="Y80" s="78">
        <f t="shared" si="37"/>
        <v>14.918383355065373</v>
      </c>
      <c r="Z80" s="78">
        <f t="shared" si="38"/>
        <v>3.6902731765558343</v>
      </c>
      <c r="AA80" s="78">
        <f t="shared" si="39"/>
        <v>-9.5511285701917927</v>
      </c>
      <c r="AB80" s="78">
        <f t="shared" si="40"/>
        <v>-40.698393217632692</v>
      </c>
      <c r="AC80" s="78">
        <f t="shared" si="41"/>
        <v>2.6740236698425512</v>
      </c>
    </row>
    <row r="81" spans="1:29" ht="12.75" customHeight="1" x14ac:dyDescent="0.15">
      <c r="A81" s="43">
        <v>11</v>
      </c>
      <c r="B81" s="71">
        <v>620293</v>
      </c>
      <c r="C81" s="13" t="s">
        <v>10</v>
      </c>
      <c r="D81" s="72">
        <f t="shared" si="32"/>
        <v>-31.240076335877859</v>
      </c>
      <c r="E81" s="72">
        <f t="shared" si="30"/>
        <v>56.570044018628806</v>
      </c>
      <c r="F81" s="72">
        <f t="shared" si="30"/>
        <v>74.079769554619986</v>
      </c>
      <c r="G81" s="72">
        <f t="shared" si="30"/>
        <v>60.664339847916693</v>
      </c>
      <c r="H81" s="72">
        <f t="shared" si="30"/>
        <v>58.183364094087352</v>
      </c>
      <c r="I81" s="72">
        <f t="shared" si="30"/>
        <v>45.065493907382745</v>
      </c>
      <c r="J81" s="72">
        <f t="shared" si="30"/>
        <v>23.311874947521005</v>
      </c>
      <c r="K81" s="72">
        <f t="shared" si="30"/>
        <v>56.803262357510704</v>
      </c>
      <c r="L81" s="72">
        <f t="shared" si="30"/>
        <v>40.828112741919</v>
      </c>
      <c r="M81" s="72">
        <f t="shared" si="30"/>
        <v>-4.7964987496512634</v>
      </c>
      <c r="N81" s="72">
        <f t="shared" si="30"/>
        <v>16.799467747990462</v>
      </c>
      <c r="O81" s="72">
        <f t="shared" si="30"/>
        <v>38.857165453573487</v>
      </c>
      <c r="P81" s="72">
        <f t="shared" si="30"/>
        <v>4.2975217958579606</v>
      </c>
      <c r="Q81" s="72">
        <f t="shared" si="30"/>
        <v>-3.7814647962783425</v>
      </c>
      <c r="R81" s="72">
        <f t="shared" si="30"/>
        <v>-3.3786817583110746</v>
      </c>
      <c r="S81" s="72">
        <f t="shared" si="30"/>
        <v>53.384506008671224</v>
      </c>
      <c r="T81" s="72">
        <f t="shared" si="30"/>
        <v>-9.5160679948987337</v>
      </c>
      <c r="U81" s="78">
        <f t="shared" si="33"/>
        <v>7.6677647166333571</v>
      </c>
      <c r="V81" s="78">
        <f t="shared" si="34"/>
        <v>25.726765718985462</v>
      </c>
      <c r="W81" s="78">
        <f t="shared" si="35"/>
        <v>39.866933452481788</v>
      </c>
      <c r="X81" s="78">
        <f t="shared" si="36"/>
        <v>8.3145000376367477</v>
      </c>
      <c r="Y81" s="78">
        <f t="shared" si="37"/>
        <v>-7.2663366813770836</v>
      </c>
      <c r="Z81" s="78">
        <f t="shared" si="38"/>
        <v>27.907250119280747</v>
      </c>
      <c r="AA81" s="78">
        <f t="shared" si="39"/>
        <v>7.4537734425520625</v>
      </c>
      <c r="AB81" s="78">
        <f t="shared" si="40"/>
        <v>-46.423784874645399</v>
      </c>
      <c r="AC81" s="78">
        <f t="shared" si="41"/>
        <v>16.643232761500592</v>
      </c>
    </row>
    <row r="82" spans="1:29" ht="12.75" customHeight="1" x14ac:dyDescent="0.15">
      <c r="A82" s="43">
        <v>12</v>
      </c>
      <c r="B82" s="71">
        <v>650500</v>
      </c>
      <c r="C82" s="13" t="s">
        <v>10</v>
      </c>
      <c r="D82" s="72" t="str">
        <f t="shared" si="32"/>
        <v>--</v>
      </c>
      <c r="E82" s="72" t="str">
        <f t="shared" si="30"/>
        <v>--</v>
      </c>
      <c r="F82" s="72" t="str">
        <f t="shared" si="30"/>
        <v>--</v>
      </c>
      <c r="G82" s="72" t="str">
        <f t="shared" si="30"/>
        <v>--</v>
      </c>
      <c r="H82" s="72" t="str">
        <f t="shared" si="30"/>
        <v>--</v>
      </c>
      <c r="I82" s="72" t="str">
        <f t="shared" si="30"/>
        <v>--</v>
      </c>
      <c r="J82" s="72" t="str">
        <f t="shared" si="30"/>
        <v>--</v>
      </c>
      <c r="K82" s="72" t="str">
        <f t="shared" si="30"/>
        <v>--</v>
      </c>
      <c r="L82" s="72" t="str">
        <f t="shared" si="30"/>
        <v>--</v>
      </c>
      <c r="M82" s="72" t="str">
        <f t="shared" si="30"/>
        <v>--</v>
      </c>
      <c r="N82" s="72" t="str">
        <f t="shared" si="30"/>
        <v>--</v>
      </c>
      <c r="O82" s="72" t="str">
        <f t="shared" si="30"/>
        <v>--</v>
      </c>
      <c r="P82" s="72" t="str">
        <f t="shared" si="30"/>
        <v>--</v>
      </c>
      <c r="Q82" s="72" t="str">
        <f t="shared" si="30"/>
        <v>--</v>
      </c>
      <c r="R82" s="72" t="str">
        <f t="shared" si="30"/>
        <v>--</v>
      </c>
      <c r="S82" s="72" t="str">
        <f t="shared" si="30"/>
        <v>--</v>
      </c>
      <c r="T82" s="72" t="str">
        <f t="shared" si="30"/>
        <v>--</v>
      </c>
      <c r="U82" s="78">
        <f t="shared" si="33"/>
        <v>-5.3366207049378573</v>
      </c>
      <c r="V82" s="78">
        <f t="shared" si="34"/>
        <v>11.456919778485158</v>
      </c>
      <c r="W82" s="78">
        <f t="shared" si="35"/>
        <v>24.41245983241987</v>
      </c>
      <c r="X82" s="78">
        <f t="shared" si="36"/>
        <v>-7.3149566322605466</v>
      </c>
      <c r="Y82" s="78">
        <f t="shared" si="37"/>
        <v>8.0270198220323294</v>
      </c>
      <c r="Z82" s="78">
        <f t="shared" si="38"/>
        <v>11.690238430301349</v>
      </c>
      <c r="AA82" s="78">
        <f t="shared" si="39"/>
        <v>-9.7861858144878369</v>
      </c>
      <c r="AB82" s="78">
        <f t="shared" si="40"/>
        <v>-26.947353255729084</v>
      </c>
      <c r="AC82" s="78">
        <f>(POWER(AB20/T20,1/9)-1)*100</f>
        <v>-0.36724668607062139</v>
      </c>
    </row>
    <row r="83" spans="1:29" ht="12.75" customHeight="1" x14ac:dyDescent="0.15">
      <c r="A83" s="43">
        <v>13</v>
      </c>
      <c r="B83" s="71">
        <v>610510</v>
      </c>
      <c r="C83" s="13" t="s">
        <v>10</v>
      </c>
      <c r="D83" s="72">
        <f t="shared" si="32"/>
        <v>-2.2449779750495935</v>
      </c>
      <c r="E83" s="72">
        <f t="shared" ref="E83:T93" si="42">IF(D21=0,"--",((E21/D21)*100-100))</f>
        <v>37.551087210693851</v>
      </c>
      <c r="F83" s="72">
        <f t="shared" si="42"/>
        <v>12.504827700724078</v>
      </c>
      <c r="G83" s="72">
        <f t="shared" si="42"/>
        <v>20.610695981951622</v>
      </c>
      <c r="H83" s="72">
        <f t="shared" si="42"/>
        <v>-16.802739036511639</v>
      </c>
      <c r="I83" s="72">
        <f t="shared" si="42"/>
        <v>-40.727153213508402</v>
      </c>
      <c r="J83" s="72">
        <f t="shared" si="42"/>
        <v>4.9442083413792517</v>
      </c>
      <c r="K83" s="72">
        <f t="shared" si="42"/>
        <v>4.1978052134309394</v>
      </c>
      <c r="L83" s="72">
        <f t="shared" si="42"/>
        <v>-10.372259082875217</v>
      </c>
      <c r="M83" s="72">
        <f t="shared" si="42"/>
        <v>26.434785904624178</v>
      </c>
      <c r="N83" s="72">
        <f t="shared" si="42"/>
        <v>33.324897749840517</v>
      </c>
      <c r="O83" s="72">
        <f t="shared" si="42"/>
        <v>15.914438045899388</v>
      </c>
      <c r="P83" s="72">
        <f t="shared" si="42"/>
        <v>4.2647529399072965</v>
      </c>
      <c r="Q83" s="72">
        <f t="shared" si="42"/>
        <v>-12.360550827972901</v>
      </c>
      <c r="R83" s="72">
        <f t="shared" si="42"/>
        <v>-4.9648918339762247</v>
      </c>
      <c r="S83" s="72">
        <f t="shared" si="42"/>
        <v>26.548800162809243</v>
      </c>
      <c r="T83" s="72">
        <f t="shared" si="42"/>
        <v>23.233850996267691</v>
      </c>
      <c r="U83" s="78">
        <f t="shared" si="33"/>
        <v>1.9222995579178672</v>
      </c>
      <c r="V83" s="78">
        <f t="shared" si="34"/>
        <v>14.503078022249014</v>
      </c>
      <c r="W83" s="78">
        <f t="shared" si="35"/>
        <v>-5.6976479835187774</v>
      </c>
      <c r="X83" s="78">
        <f t="shared" si="36"/>
        <v>-3.9475678729291701</v>
      </c>
      <c r="Y83" s="78">
        <f t="shared" si="37"/>
        <v>-0.5264039071044806</v>
      </c>
      <c r="Z83" s="78">
        <f t="shared" si="38"/>
        <v>1.9481884694599927</v>
      </c>
      <c r="AA83" s="78">
        <f t="shared" si="39"/>
        <v>-7.3245377741000794</v>
      </c>
      <c r="AB83" s="78">
        <f t="shared" si="40"/>
        <v>-32.048971505925479</v>
      </c>
      <c r="AC83" s="78">
        <f t="shared" si="41"/>
        <v>1.7633334940887702</v>
      </c>
    </row>
    <row r="84" spans="1:29" ht="12.75" customHeight="1" x14ac:dyDescent="0.15">
      <c r="A84" s="43">
        <v>14</v>
      </c>
      <c r="B84" s="71">
        <v>610620</v>
      </c>
      <c r="C84" s="13" t="s">
        <v>10</v>
      </c>
      <c r="D84" s="72">
        <f t="shared" si="32"/>
        <v>98.548294714918001</v>
      </c>
      <c r="E84" s="72">
        <f t="shared" si="42"/>
        <v>88.418696500503529</v>
      </c>
      <c r="F84" s="72">
        <f t="shared" si="42"/>
        <v>7.5087154789160309</v>
      </c>
      <c r="G84" s="72">
        <f t="shared" si="42"/>
        <v>4.4535583380571779</v>
      </c>
      <c r="H84" s="72">
        <f t="shared" si="42"/>
        <v>-9.5475707917425865</v>
      </c>
      <c r="I84" s="72">
        <f t="shared" si="42"/>
        <v>28.730533887002935</v>
      </c>
      <c r="J84" s="72">
        <f t="shared" si="42"/>
        <v>-4.8755523118100115</v>
      </c>
      <c r="K84" s="72">
        <f t="shared" si="42"/>
        <v>-26.797197994451111</v>
      </c>
      <c r="L84" s="72">
        <f t="shared" si="42"/>
        <v>-23.894252387998435</v>
      </c>
      <c r="M84" s="72">
        <f t="shared" si="42"/>
        <v>-29.493931057792693</v>
      </c>
      <c r="N84" s="72">
        <f t="shared" si="42"/>
        <v>20.458524719737952</v>
      </c>
      <c r="O84" s="72">
        <f t="shared" si="42"/>
        <v>34.058563906238305</v>
      </c>
      <c r="P84" s="72">
        <f t="shared" si="42"/>
        <v>38.069664177102567</v>
      </c>
      <c r="Q84" s="72">
        <f t="shared" si="42"/>
        <v>-42.74144201951934</v>
      </c>
      <c r="R84" s="72">
        <f t="shared" si="42"/>
        <v>8.6516529240285678</v>
      </c>
      <c r="S84" s="72">
        <f t="shared" si="42"/>
        <v>20.28019642132864</v>
      </c>
      <c r="T84" s="72">
        <f t="shared" si="42"/>
        <v>41.706069814294011</v>
      </c>
      <c r="U84" s="78">
        <f t="shared" si="33"/>
        <v>2.1389820500142775</v>
      </c>
      <c r="V84" s="78">
        <f t="shared" si="34"/>
        <v>6.4715231868550944</v>
      </c>
      <c r="W84" s="78">
        <f t="shared" si="35"/>
        <v>8.7055169403794679</v>
      </c>
      <c r="X84" s="78">
        <f t="shared" si="36"/>
        <v>-5.9735348097917722</v>
      </c>
      <c r="Y84" s="78">
        <f t="shared" si="37"/>
        <v>-2.8206805970555138E-2</v>
      </c>
      <c r="Z84" s="78">
        <f t="shared" si="38"/>
        <v>0.91031787477979265</v>
      </c>
      <c r="AA84" s="78">
        <f t="shared" si="39"/>
        <v>-8.5004346825630108</v>
      </c>
      <c r="AB84" s="78">
        <f t="shared" si="40"/>
        <v>-25.522046875778045</v>
      </c>
      <c r="AC84" s="78">
        <f t="shared" si="41"/>
        <v>4.7017169315118013</v>
      </c>
    </row>
    <row r="85" spans="1:29" ht="12.75" customHeight="1" x14ac:dyDescent="0.15">
      <c r="A85" s="43">
        <v>15</v>
      </c>
      <c r="B85" s="71">
        <v>621210</v>
      </c>
      <c r="C85" s="13" t="s">
        <v>10</v>
      </c>
      <c r="D85" s="72">
        <f t="shared" si="32"/>
        <v>32.827016795361004</v>
      </c>
      <c r="E85" s="72">
        <f t="shared" si="42"/>
        <v>63.201204031340723</v>
      </c>
      <c r="F85" s="72">
        <f t="shared" si="42"/>
        <v>-14.847413669318016</v>
      </c>
      <c r="G85" s="72">
        <f t="shared" si="42"/>
        <v>23.496852353431507</v>
      </c>
      <c r="H85" s="72">
        <f t="shared" si="42"/>
        <v>-14.281799838192299</v>
      </c>
      <c r="I85" s="72">
        <f t="shared" si="42"/>
        <v>-13.239046067134495</v>
      </c>
      <c r="J85" s="72">
        <f t="shared" si="42"/>
        <v>-18.528578995174428</v>
      </c>
      <c r="K85" s="72">
        <f t="shared" si="42"/>
        <v>-13.574002759753611</v>
      </c>
      <c r="L85" s="72">
        <f t="shared" si="42"/>
        <v>-36.127639142547565</v>
      </c>
      <c r="M85" s="72">
        <f t="shared" si="42"/>
        <v>-24.063542293292116</v>
      </c>
      <c r="N85" s="72">
        <f t="shared" si="42"/>
        <v>34.13408998664471</v>
      </c>
      <c r="O85" s="72">
        <f t="shared" si="42"/>
        <v>-3.1144620372494245</v>
      </c>
      <c r="P85" s="72">
        <f t="shared" si="42"/>
        <v>-2.1214514747498754</v>
      </c>
      <c r="Q85" s="72">
        <f t="shared" si="42"/>
        <v>-25.016754934342444</v>
      </c>
      <c r="R85" s="72">
        <f t="shared" si="42"/>
        <v>-3.4768197733306181</v>
      </c>
      <c r="S85" s="72">
        <f t="shared" si="42"/>
        <v>15.514698757775008</v>
      </c>
      <c r="T85" s="72">
        <f t="shared" si="42"/>
        <v>29.450978239388689</v>
      </c>
      <c r="U85" s="78">
        <f t="shared" si="33"/>
        <v>-10.909974402890072</v>
      </c>
      <c r="V85" s="78">
        <f t="shared" si="34"/>
        <v>-1.2997538467592165</v>
      </c>
      <c r="W85" s="78">
        <f t="shared" si="35"/>
        <v>3.3317300736577948</v>
      </c>
      <c r="X85" s="78">
        <f t="shared" si="36"/>
        <v>1.4614047929731271</v>
      </c>
      <c r="Y85" s="78">
        <f t="shared" si="37"/>
        <v>-4.4521638133094399</v>
      </c>
      <c r="Z85" s="78">
        <f t="shared" si="38"/>
        <v>39.167872406500379</v>
      </c>
      <c r="AA85" s="78">
        <f t="shared" si="39"/>
        <v>3.3320511310436842</v>
      </c>
      <c r="AB85" s="78">
        <f t="shared" si="40"/>
        <v>-7.4173098013727667</v>
      </c>
      <c r="AC85" s="78">
        <f t="shared" si="41"/>
        <v>-0.25910724688308351</v>
      </c>
    </row>
    <row r="86" spans="1:29" ht="12.75" customHeight="1" x14ac:dyDescent="0.15">
      <c r="A86" s="43">
        <v>16</v>
      </c>
      <c r="B86" s="71">
        <v>611610</v>
      </c>
      <c r="C86" s="13" t="s">
        <v>10</v>
      </c>
      <c r="D86" s="72">
        <f t="shared" si="32"/>
        <v>-6.3136856368563627</v>
      </c>
      <c r="E86" s="72">
        <f t="shared" si="42"/>
        <v>72.903869656713482</v>
      </c>
      <c r="F86" s="72">
        <f t="shared" si="42"/>
        <v>40.574805138749241</v>
      </c>
      <c r="G86" s="72">
        <f t="shared" si="42"/>
        <v>29.006428947161737</v>
      </c>
      <c r="H86" s="72">
        <f t="shared" si="42"/>
        <v>90.846380785098034</v>
      </c>
      <c r="I86" s="72">
        <f t="shared" si="42"/>
        <v>-13.452143663871993</v>
      </c>
      <c r="J86" s="72">
        <f t="shared" si="42"/>
        <v>32.432935094587037</v>
      </c>
      <c r="K86" s="72">
        <f t="shared" si="42"/>
        <v>22.540452637687423</v>
      </c>
      <c r="L86" s="72">
        <f t="shared" si="42"/>
        <v>45.781273660880203</v>
      </c>
      <c r="M86" s="72">
        <f t="shared" si="42"/>
        <v>32.788920552263193</v>
      </c>
      <c r="N86" s="72">
        <f t="shared" si="42"/>
        <v>26.599956478282323</v>
      </c>
      <c r="O86" s="72">
        <f t="shared" si="42"/>
        <v>45.349644602316289</v>
      </c>
      <c r="P86" s="72">
        <f t="shared" si="42"/>
        <v>12.430118568066547</v>
      </c>
      <c r="Q86" s="72">
        <f t="shared" si="42"/>
        <v>-31.536831174473789</v>
      </c>
      <c r="R86" s="72">
        <f t="shared" si="42"/>
        <v>59.337364482483224</v>
      </c>
      <c r="S86" s="72">
        <f t="shared" si="42"/>
        <v>22.893781225770454</v>
      </c>
      <c r="T86" s="72">
        <f t="shared" si="42"/>
        <v>26.711785780732527</v>
      </c>
      <c r="U86" s="78">
        <f t="shared" si="33"/>
        <v>14.695573521410751</v>
      </c>
      <c r="V86" s="78">
        <f t="shared" si="34"/>
        <v>6.4285998925978305</v>
      </c>
      <c r="W86" s="78">
        <f t="shared" si="35"/>
        <v>13.769084822619561</v>
      </c>
      <c r="X86" s="78">
        <f t="shared" si="36"/>
        <v>-5.7610148799295757</v>
      </c>
      <c r="Y86" s="78">
        <f t="shared" si="37"/>
        <v>12.935912139144691</v>
      </c>
      <c r="Z86" s="78">
        <f t="shared" si="38"/>
        <v>13.695598874998026</v>
      </c>
      <c r="AA86" s="78">
        <f t="shared" si="39"/>
        <v>-10.291467159554287</v>
      </c>
      <c r="AB86" s="78">
        <f t="shared" si="40"/>
        <v>-10.556136088143305</v>
      </c>
      <c r="AC86" s="78">
        <f t="shared" si="41"/>
        <v>17.893648980134969</v>
      </c>
    </row>
    <row r="87" spans="1:29" ht="12.75" customHeight="1" x14ac:dyDescent="0.15">
      <c r="A87" s="43">
        <v>17</v>
      </c>
      <c r="B87" s="71">
        <v>650610</v>
      </c>
      <c r="C87" s="13" t="s">
        <v>10</v>
      </c>
      <c r="D87" s="72">
        <f t="shared" si="32"/>
        <v>-12.530198854061354</v>
      </c>
      <c r="E87" s="72">
        <f t="shared" si="42"/>
        <v>32.572462776887903</v>
      </c>
      <c r="F87" s="72">
        <f t="shared" si="42"/>
        <v>-4.7213548728564092</v>
      </c>
      <c r="G87" s="72">
        <f t="shared" si="42"/>
        <v>-1.4542185485696422</v>
      </c>
      <c r="H87" s="72">
        <f t="shared" si="42"/>
        <v>34.142581506522163</v>
      </c>
      <c r="I87" s="72">
        <f t="shared" si="42"/>
        <v>1.0273214712218248</v>
      </c>
      <c r="J87" s="72">
        <f t="shared" si="42"/>
        <v>17.076933513906027</v>
      </c>
      <c r="K87" s="72">
        <f t="shared" si="42"/>
        <v>13.942243721537139</v>
      </c>
      <c r="L87" s="72">
        <f t="shared" si="42"/>
        <v>20.921712153774052</v>
      </c>
      <c r="M87" s="72">
        <f t="shared" si="42"/>
        <v>20.552794224536242</v>
      </c>
      <c r="N87" s="72">
        <f t="shared" si="42"/>
        <v>30.364925916085298</v>
      </c>
      <c r="O87" s="72">
        <f t="shared" si="42"/>
        <v>17.245555683900534</v>
      </c>
      <c r="P87" s="72">
        <f t="shared" si="42"/>
        <v>32.901443112757306</v>
      </c>
      <c r="Q87" s="72">
        <f t="shared" si="42"/>
        <v>-34.562569157380921</v>
      </c>
      <c r="R87" s="72">
        <f t="shared" si="42"/>
        <v>43.012267913298956</v>
      </c>
      <c r="S87" s="72">
        <f t="shared" si="42"/>
        <v>35.00314349118139</v>
      </c>
      <c r="T87" s="72">
        <f t="shared" si="42"/>
        <v>33.355794846005068</v>
      </c>
      <c r="U87" s="78">
        <f t="shared" si="33"/>
        <v>18.43947716474834</v>
      </c>
      <c r="V87" s="78">
        <f t="shared" si="34"/>
        <v>19.458554542430903</v>
      </c>
      <c r="W87" s="78">
        <f t="shared" si="35"/>
        <v>-0.80910422114955338</v>
      </c>
      <c r="X87" s="78">
        <f t="shared" si="36"/>
        <v>4.7501240048584066</v>
      </c>
      <c r="Y87" s="78">
        <f t="shared" si="37"/>
        <v>7.6292207707616484</v>
      </c>
      <c r="Z87" s="78">
        <f t="shared" si="38"/>
        <v>11.456330656491389</v>
      </c>
      <c r="AA87" s="78">
        <f t="shared" si="39"/>
        <v>14.672585904514676</v>
      </c>
      <c r="AB87" s="78">
        <f t="shared" si="40"/>
        <v>-17.024398392653225</v>
      </c>
      <c r="AC87" s="78">
        <f t="shared" si="41"/>
        <v>11.379288801691878</v>
      </c>
    </row>
    <row r="88" spans="1:29" ht="12.75" customHeight="1" x14ac:dyDescent="0.15">
      <c r="A88" s="43">
        <v>18</v>
      </c>
      <c r="B88" s="71">
        <v>610463</v>
      </c>
      <c r="C88" s="13" t="s">
        <v>10</v>
      </c>
      <c r="D88" s="72">
        <f t="shared" si="32"/>
        <v>166.60907522429261</v>
      </c>
      <c r="E88" s="72">
        <f t="shared" si="42"/>
        <v>-5.3365109519641294</v>
      </c>
      <c r="F88" s="72">
        <f t="shared" si="42"/>
        <v>-0.28771477004865176</v>
      </c>
      <c r="G88" s="72">
        <f t="shared" si="42"/>
        <v>-8.7656320037471573</v>
      </c>
      <c r="H88" s="72">
        <f t="shared" si="42"/>
        <v>18.837178990443817</v>
      </c>
      <c r="I88" s="72">
        <f t="shared" si="42"/>
        <v>9.9759586826445172</v>
      </c>
      <c r="J88" s="72">
        <f t="shared" si="42"/>
        <v>-23.189163028121939</v>
      </c>
      <c r="K88" s="72">
        <f t="shared" si="42"/>
        <v>-47.036010971467832</v>
      </c>
      <c r="L88" s="72">
        <f t="shared" si="42"/>
        <v>-48.088890933554296</v>
      </c>
      <c r="M88" s="72">
        <f t="shared" si="42"/>
        <v>5.615514208781633</v>
      </c>
      <c r="N88" s="72">
        <f t="shared" si="42"/>
        <v>-0.5463597275084453</v>
      </c>
      <c r="O88" s="72">
        <f t="shared" si="42"/>
        <v>-12.003065629471109</v>
      </c>
      <c r="P88" s="72">
        <f t="shared" si="42"/>
        <v>-3.7067603355921648</v>
      </c>
      <c r="Q88" s="72">
        <f t="shared" si="42"/>
        <v>-36.802667706528112</v>
      </c>
      <c r="R88" s="72">
        <f t="shared" si="42"/>
        <v>48.934569269848168</v>
      </c>
      <c r="S88" s="72">
        <f t="shared" si="42"/>
        <v>28.435883719101156</v>
      </c>
      <c r="T88" s="72">
        <f t="shared" si="42"/>
        <v>45.276227302954879</v>
      </c>
      <c r="U88" s="78">
        <f t="shared" si="33"/>
        <v>47.414325000708715</v>
      </c>
      <c r="V88" s="78">
        <f t="shared" si="34"/>
        <v>20.672728282986782</v>
      </c>
      <c r="W88" s="78">
        <f t="shared" si="35"/>
        <v>9.6723061178414014</v>
      </c>
      <c r="X88" s="78">
        <f t="shared" si="36"/>
        <v>3.1738715635581229</v>
      </c>
      <c r="Y88" s="78">
        <f t="shared" si="37"/>
        <v>-2.8190455834184576</v>
      </c>
      <c r="Z88" s="78">
        <f t="shared" si="38"/>
        <v>29.215758972820652</v>
      </c>
      <c r="AA88" s="78">
        <f t="shared" si="39"/>
        <v>-0.89399092857230755</v>
      </c>
      <c r="AB88" s="78">
        <f t="shared" si="40"/>
        <v>21.320221276604627</v>
      </c>
      <c r="AC88" s="78">
        <f t="shared" si="41"/>
        <v>4.3297324690908523</v>
      </c>
    </row>
    <row r="89" spans="1:29" ht="12.75" customHeight="1" x14ac:dyDescent="0.15">
      <c r="A89" s="43">
        <v>19</v>
      </c>
      <c r="B89" s="71">
        <v>611120</v>
      </c>
      <c r="C89" s="13" t="s">
        <v>10</v>
      </c>
      <c r="D89" s="72">
        <f t="shared" si="32"/>
        <v>-42.35875238701464</v>
      </c>
      <c r="E89" s="72">
        <f t="shared" si="42"/>
        <v>80.978211255701893</v>
      </c>
      <c r="F89" s="72">
        <f t="shared" si="42"/>
        <v>100.85131491594041</v>
      </c>
      <c r="G89" s="72">
        <f t="shared" si="42"/>
        <v>87.593184686111073</v>
      </c>
      <c r="H89" s="72">
        <f t="shared" si="42"/>
        <v>-10.285199140602217</v>
      </c>
      <c r="I89" s="72">
        <f t="shared" si="42"/>
        <v>15.535213620206093</v>
      </c>
      <c r="J89" s="72">
        <f t="shared" si="42"/>
        <v>-5.7302027643860782</v>
      </c>
      <c r="K89" s="72">
        <f t="shared" si="42"/>
        <v>5.0346590730797232</v>
      </c>
      <c r="L89" s="72">
        <f t="shared" si="42"/>
        <v>-13.800260737759729</v>
      </c>
      <c r="M89" s="72">
        <f t="shared" si="42"/>
        <v>9.6313249947890256</v>
      </c>
      <c r="N89" s="72">
        <f t="shared" si="42"/>
        <v>16.910324925853914</v>
      </c>
      <c r="O89" s="72">
        <f t="shared" si="42"/>
        <v>20.038623842903363</v>
      </c>
      <c r="P89" s="72">
        <f t="shared" si="42"/>
        <v>11.111386968627528</v>
      </c>
      <c r="Q89" s="72">
        <f t="shared" si="42"/>
        <v>-7.5244778298544333</v>
      </c>
      <c r="R89" s="72">
        <f t="shared" si="42"/>
        <v>14.306685267421628</v>
      </c>
      <c r="S89" s="72">
        <f t="shared" si="42"/>
        <v>21.283398198016144</v>
      </c>
      <c r="T89" s="72">
        <f t="shared" si="42"/>
        <v>7.4853195264094268</v>
      </c>
      <c r="U89" s="78">
        <f t="shared" si="33"/>
        <v>4.8149725432383264</v>
      </c>
      <c r="V89" s="78">
        <f t="shared" si="34"/>
        <v>27.658587059778313</v>
      </c>
      <c r="W89" s="78">
        <f t="shared" si="35"/>
        <v>1.1303923470507016</v>
      </c>
      <c r="X89" s="78">
        <f t="shared" si="36"/>
        <v>2.3191906367073329</v>
      </c>
      <c r="Y89" s="78">
        <f t="shared" si="37"/>
        <v>-18.614179800690081</v>
      </c>
      <c r="Z89" s="78">
        <f t="shared" si="38"/>
        <v>17.112091966511088</v>
      </c>
      <c r="AA89" s="78">
        <f t="shared" si="39"/>
        <v>5.752811764956661</v>
      </c>
      <c r="AB89" s="78">
        <f t="shared" si="40"/>
        <v>-23.082918849859624</v>
      </c>
      <c r="AC89" s="78">
        <f t="shared" si="41"/>
        <v>8.7208557176557058</v>
      </c>
    </row>
    <row r="90" spans="1:29" ht="12.75" customHeight="1" x14ac:dyDescent="0.15">
      <c r="A90" s="43">
        <v>20</v>
      </c>
      <c r="B90" s="71">
        <v>611595</v>
      </c>
      <c r="C90" s="13" t="s">
        <v>10</v>
      </c>
      <c r="D90" s="72" t="str">
        <f t="shared" si="32"/>
        <v>--</v>
      </c>
      <c r="E90" s="72" t="str">
        <f t="shared" si="42"/>
        <v>--</v>
      </c>
      <c r="F90" s="72" t="str">
        <f t="shared" si="42"/>
        <v>--</v>
      </c>
      <c r="G90" s="72" t="str">
        <f t="shared" si="42"/>
        <v>--</v>
      </c>
      <c r="H90" s="72" t="str">
        <f t="shared" si="42"/>
        <v>--</v>
      </c>
      <c r="I90" s="72" t="str">
        <f t="shared" si="42"/>
        <v>--</v>
      </c>
      <c r="J90" s="72" t="str">
        <f t="shared" si="42"/>
        <v>--</v>
      </c>
      <c r="K90" s="72" t="str">
        <f t="shared" si="42"/>
        <v>--</v>
      </c>
      <c r="L90" s="72" t="str">
        <f t="shared" si="42"/>
        <v>--</v>
      </c>
      <c r="M90" s="72" t="str">
        <f t="shared" si="42"/>
        <v>--</v>
      </c>
      <c r="N90" s="72" t="str">
        <f t="shared" si="42"/>
        <v>--</v>
      </c>
      <c r="O90" s="72" t="str">
        <f t="shared" si="42"/>
        <v>--</v>
      </c>
      <c r="P90" s="72" t="str">
        <f t="shared" si="42"/>
        <v>--</v>
      </c>
      <c r="Q90" s="72">
        <f t="shared" si="42"/>
        <v>-15.064642595789422</v>
      </c>
      <c r="R90" s="72">
        <f t="shared" si="42"/>
        <v>13.504051673642124</v>
      </c>
      <c r="S90" s="72">
        <f t="shared" si="42"/>
        <v>22.489492578215305</v>
      </c>
      <c r="T90" s="72">
        <f t="shared" si="42"/>
        <v>-5.9843471097525338</v>
      </c>
      <c r="U90" s="78">
        <f t="shared" si="33"/>
        <v>3.2480043721022867E-2</v>
      </c>
      <c r="V90" s="78">
        <f t="shared" si="34"/>
        <v>2.1083952883376895</v>
      </c>
      <c r="W90" s="78">
        <f t="shared" si="35"/>
        <v>-4.0311014874632178E-2</v>
      </c>
      <c r="X90" s="78">
        <f t="shared" si="36"/>
        <v>-6.6619292527864928</v>
      </c>
      <c r="Y90" s="78">
        <f t="shared" si="37"/>
        <v>-9.1537757575552661</v>
      </c>
      <c r="Z90" s="78">
        <f t="shared" si="38"/>
        <v>51.830816987196329</v>
      </c>
      <c r="AA90" s="78">
        <f t="shared" si="39"/>
        <v>17.208951551725463</v>
      </c>
      <c r="AB90" s="78">
        <f t="shared" si="40"/>
        <v>-20.190419007235363</v>
      </c>
      <c r="AC90" s="78">
        <f>(POWER(AB28/P28,1/13)-1)*100</f>
        <v>2.4230056432301028</v>
      </c>
    </row>
    <row r="91" spans="1:29" ht="12.75" customHeight="1" x14ac:dyDescent="0.15">
      <c r="A91" s="43">
        <v>21</v>
      </c>
      <c r="B91" s="71">
        <v>620213</v>
      </c>
      <c r="C91" s="13" t="s">
        <v>10</v>
      </c>
      <c r="D91" s="72">
        <f t="shared" si="32"/>
        <v>26.036925434116441</v>
      </c>
      <c r="E91" s="72">
        <f t="shared" si="42"/>
        <v>87.113760701320189</v>
      </c>
      <c r="F91" s="72">
        <f t="shared" si="42"/>
        <v>93.508639446604178</v>
      </c>
      <c r="G91" s="72">
        <f t="shared" si="42"/>
        <v>-3.3242075135978126</v>
      </c>
      <c r="H91" s="72">
        <f t="shared" si="42"/>
        <v>103.59375904389924</v>
      </c>
      <c r="I91" s="72">
        <f t="shared" si="42"/>
        <v>-12.972656835472733</v>
      </c>
      <c r="J91" s="72">
        <f t="shared" si="42"/>
        <v>42.008354248136612</v>
      </c>
      <c r="K91" s="72">
        <f t="shared" si="42"/>
        <v>14.281948217468639</v>
      </c>
      <c r="L91" s="72">
        <f t="shared" si="42"/>
        <v>-24.09303790604082</v>
      </c>
      <c r="M91" s="72">
        <f t="shared" si="42"/>
        <v>27.687211403545618</v>
      </c>
      <c r="N91" s="72">
        <f t="shared" si="42"/>
        <v>2.6499860750468685</v>
      </c>
      <c r="O91" s="72">
        <f t="shared" si="42"/>
        <v>5.3959292340917528</v>
      </c>
      <c r="P91" s="72">
        <f t="shared" si="42"/>
        <v>6.0509147232441762</v>
      </c>
      <c r="Q91" s="72">
        <f t="shared" si="42"/>
        <v>-39.64440830398167</v>
      </c>
      <c r="R91" s="72">
        <f t="shared" si="42"/>
        <v>18.098818761453657</v>
      </c>
      <c r="S91" s="72">
        <f t="shared" si="42"/>
        <v>28.743292245836699</v>
      </c>
      <c r="T91" s="72">
        <f t="shared" si="42"/>
        <v>20.368244925705795</v>
      </c>
      <c r="U91" s="78">
        <f t="shared" si="33"/>
        <v>-5.6843520888891277</v>
      </c>
      <c r="V91" s="78">
        <f t="shared" si="34"/>
        <v>25.309767140593237</v>
      </c>
      <c r="W91" s="78">
        <f t="shared" si="35"/>
        <v>30.005730531894017</v>
      </c>
      <c r="X91" s="78">
        <f t="shared" si="36"/>
        <v>-0.77285447599028601</v>
      </c>
      <c r="Y91" s="78">
        <f t="shared" si="37"/>
        <v>-3.2117937549060258</v>
      </c>
      <c r="Z91" s="78">
        <f t="shared" si="38"/>
        <v>11.429854645707849</v>
      </c>
      <c r="AA91" s="78">
        <f t="shared" si="39"/>
        <v>-4.069354451811293</v>
      </c>
      <c r="AB91" s="78">
        <f t="shared" si="40"/>
        <v>-50.332771402517523</v>
      </c>
      <c r="AC91" s="78">
        <f t="shared" si="41"/>
        <v>10.101967569837612</v>
      </c>
    </row>
    <row r="92" spans="1:29" ht="12.75" customHeight="1" x14ac:dyDescent="0.15">
      <c r="A92" s="43">
        <v>22</v>
      </c>
      <c r="B92" s="71">
        <v>620343</v>
      </c>
      <c r="C92" s="13" t="s">
        <v>10</v>
      </c>
      <c r="D92" s="72">
        <f t="shared" si="32"/>
        <v>70.862269129287625</v>
      </c>
      <c r="E92" s="72">
        <f t="shared" si="42"/>
        <v>30.011394001563673</v>
      </c>
      <c r="F92" s="72">
        <f t="shared" si="42"/>
        <v>-11.362197384279568</v>
      </c>
      <c r="G92" s="72">
        <f t="shared" si="42"/>
        <v>18.316361582604543</v>
      </c>
      <c r="H92" s="72">
        <f t="shared" si="42"/>
        <v>-2.7833460859393426</v>
      </c>
      <c r="I92" s="72">
        <f t="shared" si="42"/>
        <v>6.2782231454438602</v>
      </c>
      <c r="J92" s="72">
        <f t="shared" si="42"/>
        <v>-0.21882277276881723</v>
      </c>
      <c r="K92" s="72">
        <f t="shared" si="42"/>
        <v>-18.751059682090897</v>
      </c>
      <c r="L92" s="72">
        <f t="shared" si="42"/>
        <v>-25.200038941315924</v>
      </c>
      <c r="M92" s="72">
        <f t="shared" si="42"/>
        <v>4.2935811985733778</v>
      </c>
      <c r="N92" s="72">
        <f t="shared" si="42"/>
        <v>4.7595819141585025</v>
      </c>
      <c r="O92" s="72">
        <f t="shared" si="42"/>
        <v>-0.76756771662115852</v>
      </c>
      <c r="P92" s="72">
        <f t="shared" si="42"/>
        <v>-4.7100169226353472</v>
      </c>
      <c r="Q92" s="72">
        <f t="shared" si="42"/>
        <v>-28.884627566792886</v>
      </c>
      <c r="R92" s="72">
        <f t="shared" si="42"/>
        <v>1.3313194468718308</v>
      </c>
      <c r="S92" s="72">
        <f t="shared" si="42"/>
        <v>12.638472372366621</v>
      </c>
      <c r="T92" s="72">
        <f t="shared" si="42"/>
        <v>9.9610659298404727</v>
      </c>
      <c r="U92" s="78">
        <f t="shared" si="33"/>
        <v>-3.2059487116164718</v>
      </c>
      <c r="V92" s="78">
        <f t="shared" si="34"/>
        <v>10.532655632885451</v>
      </c>
      <c r="W92" s="78">
        <f t="shared" si="35"/>
        <v>7.5258889907338329</v>
      </c>
      <c r="X92" s="78">
        <f t="shared" si="36"/>
        <v>-6.2464931332839484</v>
      </c>
      <c r="Y92" s="78">
        <f t="shared" si="37"/>
        <v>-0.80990419260153601</v>
      </c>
      <c r="Z92" s="78">
        <f t="shared" si="38"/>
        <v>1.7223529800300668</v>
      </c>
      <c r="AA92" s="78">
        <f t="shared" si="39"/>
        <v>-1.916885310924016</v>
      </c>
      <c r="AB92" s="78">
        <f t="shared" si="40"/>
        <v>-11.378711825231861</v>
      </c>
      <c r="AC92" s="78">
        <f t="shared" si="41"/>
        <v>0.93320783170414146</v>
      </c>
    </row>
    <row r="93" spans="1:29" ht="12.75" customHeight="1" x14ac:dyDescent="0.15">
      <c r="A93" s="43">
        <v>23</v>
      </c>
      <c r="B93" s="71">
        <v>610443</v>
      </c>
      <c r="C93" s="13" t="s">
        <v>10</v>
      </c>
      <c r="D93" s="72">
        <f t="shared" si="32"/>
        <v>-16.436807493025114</v>
      </c>
      <c r="E93" s="72">
        <f t="shared" si="42"/>
        <v>52.693681986625478</v>
      </c>
      <c r="F93" s="72">
        <f t="shared" si="42"/>
        <v>74.516383811775967</v>
      </c>
      <c r="G93" s="72">
        <f t="shared" si="42"/>
        <v>71.453123644995173</v>
      </c>
      <c r="H93" s="72">
        <f t="shared" si="42"/>
        <v>-13.807469704435576</v>
      </c>
      <c r="I93" s="72">
        <f t="shared" si="42"/>
        <v>-31.660014815266976</v>
      </c>
      <c r="J93" s="72">
        <f t="shared" si="42"/>
        <v>21.408793831405035</v>
      </c>
      <c r="K93" s="72">
        <f t="shared" si="42"/>
        <v>11.623727766477458</v>
      </c>
      <c r="L93" s="72">
        <f t="shared" si="42"/>
        <v>-23.447789778504116</v>
      </c>
      <c r="M93" s="72">
        <f t="shared" si="42"/>
        <v>-11.56581261935915</v>
      </c>
      <c r="N93" s="72">
        <f t="shared" si="42"/>
        <v>55.183706246182368</v>
      </c>
      <c r="O93" s="72">
        <f t="shared" si="42"/>
        <v>45.22352447642109</v>
      </c>
      <c r="P93" s="72">
        <f t="shared" si="42"/>
        <v>-13.831301378795828</v>
      </c>
      <c r="Q93" s="72">
        <f t="shared" si="42"/>
        <v>-11.206380732462378</v>
      </c>
      <c r="R93" s="72">
        <f t="shared" si="42"/>
        <v>10.411806855892962</v>
      </c>
      <c r="S93" s="72">
        <f t="shared" si="42"/>
        <v>29.045406812389132</v>
      </c>
      <c r="T93" s="72">
        <f t="shared" si="42"/>
        <v>35.715317432760031</v>
      </c>
      <c r="U93" s="78">
        <f t="shared" si="33"/>
        <v>4.0931141620077511</v>
      </c>
      <c r="V93" s="78">
        <f t="shared" si="34"/>
        <v>18.0669576032507</v>
      </c>
      <c r="W93" s="78">
        <f t="shared" si="35"/>
        <v>11.908919480033248</v>
      </c>
      <c r="X93" s="78">
        <f t="shared" si="36"/>
        <v>12.620304532882344</v>
      </c>
      <c r="Y93" s="78">
        <f t="shared" si="37"/>
        <v>-11.208782412657399</v>
      </c>
      <c r="Z93" s="78">
        <f t="shared" si="38"/>
        <v>-0.67923417767164551</v>
      </c>
      <c r="AA93" s="78">
        <f t="shared" si="39"/>
        <v>-2.107717768498631</v>
      </c>
      <c r="AB93" s="78">
        <f t="shared" si="40"/>
        <v>-28.949536948898228</v>
      </c>
      <c r="AC93" s="78">
        <f t="shared" si="41"/>
        <v>7.4874839990012321</v>
      </c>
    </row>
    <row r="94" spans="1:29" ht="12.75" customHeight="1" x14ac:dyDescent="0.15">
      <c r="A94" s="43">
        <v>24</v>
      </c>
      <c r="B94" s="71">
        <v>620630</v>
      </c>
      <c r="C94" s="13" t="s">
        <v>10</v>
      </c>
      <c r="D94" s="72">
        <f t="shared" si="32"/>
        <v>-13.152143649752858</v>
      </c>
      <c r="E94" s="72">
        <f t="shared" ref="E94:T98" si="43">IF(D32=0,"--",((E32/D32)*100-100))</f>
        <v>54.927294293983152</v>
      </c>
      <c r="F94" s="72">
        <f t="shared" si="43"/>
        <v>306.51597790500614</v>
      </c>
      <c r="G94" s="72">
        <f t="shared" si="43"/>
        <v>-69.951852851869234</v>
      </c>
      <c r="H94" s="72">
        <f t="shared" si="43"/>
        <v>-4.4332388726339644</v>
      </c>
      <c r="I94" s="72">
        <f t="shared" si="43"/>
        <v>5.689648915990503</v>
      </c>
      <c r="J94" s="72">
        <f t="shared" si="43"/>
        <v>56.774259020745802</v>
      </c>
      <c r="K94" s="72">
        <f t="shared" si="43"/>
        <v>43.283248163750727</v>
      </c>
      <c r="L94" s="72">
        <f t="shared" si="43"/>
        <v>-2.6224916768410225</v>
      </c>
      <c r="M94" s="72">
        <f t="shared" si="43"/>
        <v>6.3800859170520425</v>
      </c>
      <c r="N94" s="72">
        <f t="shared" si="43"/>
        <v>12.658575602548979</v>
      </c>
      <c r="O94" s="72">
        <f t="shared" si="43"/>
        <v>14.212746882493548</v>
      </c>
      <c r="P94" s="72">
        <f t="shared" si="43"/>
        <v>8.8973139725090391</v>
      </c>
      <c r="Q94" s="72">
        <f t="shared" si="43"/>
        <v>-11.324997530063115</v>
      </c>
      <c r="R94" s="72">
        <f t="shared" si="43"/>
        <v>16.39018162829575</v>
      </c>
      <c r="S94" s="72">
        <f t="shared" si="43"/>
        <v>5.0042643146629899</v>
      </c>
      <c r="T94" s="72">
        <f t="shared" si="43"/>
        <v>-7.2006534060378868</v>
      </c>
      <c r="U94" s="78">
        <f t="shared" si="33"/>
        <v>4.1064082912507445</v>
      </c>
      <c r="V94" s="78">
        <f t="shared" si="34"/>
        <v>5.9362315602369762</v>
      </c>
      <c r="W94" s="78">
        <f t="shared" si="35"/>
        <v>-5.0115056104133515</v>
      </c>
      <c r="X94" s="78">
        <f t="shared" si="36"/>
        <v>-5.1723583748823643</v>
      </c>
      <c r="Y94" s="78">
        <f t="shared" si="37"/>
        <v>2.0253502374215628</v>
      </c>
      <c r="Z94" s="78">
        <f t="shared" si="38"/>
        <v>4.193088272914423</v>
      </c>
      <c r="AA94" s="78">
        <f t="shared" si="39"/>
        <v>-22.277169577668772</v>
      </c>
      <c r="AB94" s="78">
        <f t="shared" si="40"/>
        <v>-34.806697108204446</v>
      </c>
      <c r="AC94" s="78">
        <f t="shared" si="41"/>
        <v>4.1976201169629856</v>
      </c>
    </row>
    <row r="95" spans="1:29" ht="12.75" customHeight="1" x14ac:dyDescent="0.15">
      <c r="A95" s="43">
        <v>25</v>
      </c>
      <c r="B95" s="71">
        <v>620443</v>
      </c>
      <c r="C95" s="13" t="s">
        <v>10</v>
      </c>
      <c r="D95" s="72">
        <f t="shared" si="32"/>
        <v>32.624400158635723</v>
      </c>
      <c r="E95" s="72">
        <f t="shared" si="43"/>
        <v>12.061378999300047</v>
      </c>
      <c r="F95" s="72">
        <f t="shared" si="43"/>
        <v>35.059844013500566</v>
      </c>
      <c r="G95" s="72">
        <f t="shared" si="43"/>
        <v>-7.2612047881885644</v>
      </c>
      <c r="H95" s="72">
        <f t="shared" si="43"/>
        <v>10.22335558104534</v>
      </c>
      <c r="I95" s="72">
        <f t="shared" si="43"/>
        <v>-7.8628004062484393</v>
      </c>
      <c r="J95" s="72">
        <f t="shared" si="43"/>
        <v>-13.565860432658809</v>
      </c>
      <c r="K95" s="72">
        <f t="shared" si="43"/>
        <v>-1.3955881563255446</v>
      </c>
      <c r="L95" s="72">
        <f t="shared" si="43"/>
        <v>-11.486992073034912</v>
      </c>
      <c r="M95" s="72">
        <f t="shared" si="43"/>
        <v>-13.2096947155284</v>
      </c>
      <c r="N95" s="72">
        <f t="shared" si="43"/>
        <v>33.276949279022631</v>
      </c>
      <c r="O95" s="72">
        <f t="shared" si="43"/>
        <v>44.498080306021109</v>
      </c>
      <c r="P95" s="72">
        <f t="shared" si="43"/>
        <v>6.0630022394914107</v>
      </c>
      <c r="Q95" s="72">
        <f t="shared" si="43"/>
        <v>-16.462463906980688</v>
      </c>
      <c r="R95" s="72">
        <f t="shared" si="43"/>
        <v>8.3079818599810125</v>
      </c>
      <c r="S95" s="72">
        <f t="shared" si="43"/>
        <v>36.639660021933452</v>
      </c>
      <c r="T95" s="72">
        <f t="shared" si="43"/>
        <v>27.880742385621744</v>
      </c>
      <c r="U95" s="78">
        <f t="shared" si="33"/>
        <v>22.94477317485746</v>
      </c>
      <c r="V95" s="78">
        <f t="shared" si="34"/>
        <v>12.302225976888721</v>
      </c>
      <c r="W95" s="78">
        <f t="shared" si="35"/>
        <v>-11.061930670016423</v>
      </c>
      <c r="X95" s="78">
        <f t="shared" si="36"/>
        <v>-7.4306473553174612</v>
      </c>
      <c r="Y95" s="78">
        <f t="shared" si="37"/>
        <v>-9.5520869079866628</v>
      </c>
      <c r="Z95" s="78">
        <f t="shared" si="38"/>
        <v>5.5551683305640154</v>
      </c>
      <c r="AA95" s="78">
        <f t="shared" si="39"/>
        <v>1.1165171702248102</v>
      </c>
      <c r="AB95" s="78">
        <f t="shared" si="40"/>
        <v>-29.458557135336761</v>
      </c>
      <c r="AC95" s="78">
        <f t="shared" si="41"/>
        <v>4.4400018102481065</v>
      </c>
    </row>
    <row r="96" spans="1:29" ht="12.75" customHeight="1" x14ac:dyDescent="0.15">
      <c r="A96" s="43"/>
      <c r="B96" s="50" t="s">
        <v>25</v>
      </c>
      <c r="C96" s="13" t="s">
        <v>10</v>
      </c>
      <c r="D96" s="72">
        <f t="shared" si="32"/>
        <v>26.36217939110314</v>
      </c>
      <c r="E96" s="72">
        <f t="shared" si="43"/>
        <v>31.884884709071258</v>
      </c>
      <c r="F96" s="72">
        <f t="shared" si="43"/>
        <v>11.897092492879111</v>
      </c>
      <c r="G96" s="72">
        <f t="shared" si="43"/>
        <v>-2.2220974290719226</v>
      </c>
      <c r="H96" s="72">
        <f t="shared" si="43"/>
        <v>-4.6627302242348634</v>
      </c>
      <c r="I96" s="72">
        <f t="shared" si="43"/>
        <v>-1.1735089651855617</v>
      </c>
      <c r="J96" s="72">
        <f t="shared" si="43"/>
        <v>-3.5691342551124876</v>
      </c>
      <c r="K96" s="72">
        <f t="shared" si="43"/>
        <v>-9.8607665324405787</v>
      </c>
      <c r="L96" s="72">
        <f t="shared" si="43"/>
        <v>-20.566680421154999</v>
      </c>
      <c r="M96" s="72">
        <f t="shared" si="43"/>
        <v>-4.2272379742440336</v>
      </c>
      <c r="N96" s="72">
        <f t="shared" si="43"/>
        <v>6.1982309671102911</v>
      </c>
      <c r="O96" s="72">
        <f t="shared" si="43"/>
        <v>-3.8169561798553104</v>
      </c>
      <c r="P96" s="72">
        <f t="shared" si="43"/>
        <v>7.9578128325277646</v>
      </c>
      <c r="Q96" s="72">
        <f t="shared" si="43"/>
        <v>-15.10579635027652</v>
      </c>
      <c r="R96" s="72">
        <f t="shared" si="43"/>
        <v>10.374325233709598</v>
      </c>
      <c r="S96" s="72">
        <f t="shared" si="43"/>
        <v>20.878860501932039</v>
      </c>
      <c r="T96" s="72">
        <f t="shared" si="43"/>
        <v>14.130405815559072</v>
      </c>
      <c r="U96" s="78">
        <f t="shared" si="33"/>
        <v>9.9077482331984612</v>
      </c>
      <c r="V96" s="78">
        <f t="shared" si="34"/>
        <v>10.591251493475866</v>
      </c>
      <c r="W96" s="78">
        <f t="shared" si="35"/>
        <v>7.7689953747091209</v>
      </c>
      <c r="X96" s="78">
        <f t="shared" si="36"/>
        <v>1.1081700237838703</v>
      </c>
      <c r="Y96" s="78">
        <f t="shared" si="37"/>
        <v>-2.3411877468637812</v>
      </c>
      <c r="Z96" s="78">
        <f t="shared" si="38"/>
        <v>13.553797596179365</v>
      </c>
      <c r="AA96" s="78">
        <f t="shared" si="39"/>
        <v>0.50660996687628312</v>
      </c>
      <c r="AB96" s="78">
        <f t="shared" si="40"/>
        <v>-23.58531233169127</v>
      </c>
      <c r="AC96" s="78">
        <f t="shared" si="41"/>
        <v>2.3443785030119901</v>
      </c>
    </row>
    <row r="97" spans="1:29" ht="12.75" customHeight="1" x14ac:dyDescent="0.15">
      <c r="A97" s="43"/>
      <c r="B97" s="50" t="s">
        <v>26</v>
      </c>
      <c r="C97" s="13" t="s">
        <v>10</v>
      </c>
      <c r="D97" s="72">
        <f t="shared" si="32"/>
        <v>23.514468697297659</v>
      </c>
      <c r="E97" s="72">
        <f t="shared" si="43"/>
        <v>50.234778550091477</v>
      </c>
      <c r="F97" s="72">
        <f t="shared" si="43"/>
        <v>14.51905756534542</v>
      </c>
      <c r="G97" s="72">
        <f t="shared" si="43"/>
        <v>-4.1743766551489756</v>
      </c>
      <c r="H97" s="72">
        <f t="shared" si="43"/>
        <v>4.1488282940511425</v>
      </c>
      <c r="I97" s="72">
        <f t="shared" si="43"/>
        <v>-6.4547398980989499</v>
      </c>
      <c r="J97" s="72">
        <f t="shared" si="43"/>
        <v>-5.2039223800525463</v>
      </c>
      <c r="K97" s="72">
        <f t="shared" si="43"/>
        <v>-9.2430819000565663</v>
      </c>
      <c r="L97" s="72">
        <f t="shared" si="43"/>
        <v>-9.5132466785241974</v>
      </c>
      <c r="M97" s="72">
        <f t="shared" si="43"/>
        <v>-2.6978809325973145</v>
      </c>
      <c r="N97" s="72">
        <f t="shared" si="43"/>
        <v>-4.1464491955217113</v>
      </c>
      <c r="O97" s="72">
        <f t="shared" si="43"/>
        <v>-0.27561914886582883</v>
      </c>
      <c r="P97" s="72">
        <f t="shared" si="43"/>
        <v>-3.9812648504014163</v>
      </c>
      <c r="Q97" s="72">
        <f t="shared" si="43"/>
        <v>-20.046520836738296</v>
      </c>
      <c r="R97" s="72">
        <f t="shared" si="43"/>
        <v>5.3746666274338679</v>
      </c>
      <c r="S97" s="72">
        <f t="shared" si="43"/>
        <v>17.123586403236274</v>
      </c>
      <c r="T97" s="72">
        <f t="shared" si="43"/>
        <v>-5.528774467320531</v>
      </c>
      <c r="U97" s="78">
        <f t="shared" si="33"/>
        <v>5.9459162606731297</v>
      </c>
      <c r="V97" s="78">
        <f t="shared" si="34"/>
        <v>12.685951953942023</v>
      </c>
      <c r="W97" s="78">
        <f t="shared" si="35"/>
        <v>1.2128393315923915</v>
      </c>
      <c r="X97" s="78">
        <f t="shared" si="36"/>
        <v>-5.3707279373658139</v>
      </c>
      <c r="Y97" s="78">
        <f t="shared" si="37"/>
        <v>4.2152362773490495</v>
      </c>
      <c r="Z97" s="78">
        <f t="shared" si="38"/>
        <v>13.436647560466454</v>
      </c>
      <c r="AA97" s="78">
        <f t="shared" si="39"/>
        <v>-1.1024216664363706</v>
      </c>
      <c r="AB97" s="78">
        <f t="shared" si="40"/>
        <v>-21.519423416049435</v>
      </c>
      <c r="AC97" s="78">
        <f t="shared" si="41"/>
        <v>1.158231191603365</v>
      </c>
    </row>
    <row r="98" spans="1:29" ht="12.75" customHeight="1" x14ac:dyDescent="0.15">
      <c r="A98" s="43"/>
      <c r="B98" s="50" t="s">
        <v>7</v>
      </c>
      <c r="C98" s="13" t="s">
        <v>10</v>
      </c>
      <c r="D98" s="72">
        <f t="shared" si="32"/>
        <v>25.240622989468079</v>
      </c>
      <c r="E98" s="72">
        <f t="shared" si="43"/>
        <v>39.012289486953648</v>
      </c>
      <c r="F98" s="72">
        <f t="shared" si="43"/>
        <v>12.997724288900912</v>
      </c>
      <c r="G98" s="72">
        <f t="shared" si="43"/>
        <v>-3.0526462271694328</v>
      </c>
      <c r="H98" s="72">
        <f t="shared" si="43"/>
        <v>-0.95744500037706359</v>
      </c>
      <c r="I98" s="72">
        <f t="shared" si="43"/>
        <v>-3.5087764162822026</v>
      </c>
      <c r="J98" s="72">
        <f t="shared" si="43"/>
        <v>-4.2699388092958372</v>
      </c>
      <c r="K98" s="72">
        <f t="shared" si="43"/>
        <v>-9.598559540094513</v>
      </c>
      <c r="L98" s="72">
        <f t="shared" si="43"/>
        <v>-15.856049549181208</v>
      </c>
      <c r="M98" s="72">
        <f t="shared" si="43"/>
        <v>-3.5263431435520829</v>
      </c>
      <c r="N98" s="72">
        <f t="shared" si="43"/>
        <v>1.4166160771622174</v>
      </c>
      <c r="O98" s="72">
        <f t="shared" si="43"/>
        <v>-2.2698366147345723</v>
      </c>
      <c r="P98" s="72">
        <f t="shared" si="43"/>
        <v>2.6355034116490828</v>
      </c>
      <c r="Q98" s="72">
        <f t="shared" si="43"/>
        <v>-17.166323503448808</v>
      </c>
      <c r="R98" s="72">
        <f t="shared" si="43"/>
        <v>8.3617205236662642</v>
      </c>
      <c r="S98" s="72">
        <f t="shared" si="43"/>
        <v>19.408851148949097</v>
      </c>
      <c r="T98" s="72">
        <f t="shared" si="43"/>
        <v>6.5820614699694318</v>
      </c>
      <c r="U98" s="78">
        <f t="shared" si="33"/>
        <v>8.5594133067220923</v>
      </c>
      <c r="V98" s="78">
        <f t="shared" si="34"/>
        <v>11.286980953833051</v>
      </c>
      <c r="W98" s="78">
        <f t="shared" si="35"/>
        <v>5.5640737118953751</v>
      </c>
      <c r="X98" s="78">
        <f t="shared" si="36"/>
        <v>-0.98095528232151707</v>
      </c>
      <c r="Y98" s="78">
        <f t="shared" si="37"/>
        <v>-0.32078872405317327</v>
      </c>
      <c r="Z98" s="78">
        <f t="shared" si="38"/>
        <v>13.516054357216163</v>
      </c>
      <c r="AA98" s="78">
        <f t="shared" si="39"/>
        <v>-1.1423025140501863E-2</v>
      </c>
      <c r="AB98" s="78">
        <f t="shared" si="40"/>
        <v>-22.927449920549122</v>
      </c>
      <c r="AC98" s="78">
        <f t="shared" si="41"/>
        <v>1.9174889382126858</v>
      </c>
    </row>
    <row r="99" spans="1:29" s="2" customFormat="1" ht="14" thickBo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</row>
    <row r="100" spans="1:29" s="2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A00-000000000000}"/>
    <hyperlink ref="A1" location="ÍNDICE!A1" display="INDICE" xr:uid="{00000000-0004-0000-1A00-000001000000}"/>
  </hyperlinks>
  <pageMargins left="0.75" right="0.75" top="1" bottom="1" header="0" footer="0"/>
  <headerFooter alignWithMargins="0"/>
  <ignoredErrors>
    <ignoredError sqref="AC9:AC36" formulaRange="1"/>
    <ignoredError sqref="AC82:AC90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30" customFormat="1" x14ac:dyDescent="0.15">
      <c r="A1" s="56" t="s">
        <v>0</v>
      </c>
    </row>
    <row r="2" spans="1:29" s="30" customFormat="1" x14ac:dyDescent="0.15">
      <c r="A2" s="83" t="s">
        <v>1069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30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9"/>
      <c r="AB3" s="77"/>
    </row>
    <row r="4" spans="1:29" s="30" customFormat="1" x14ac:dyDescent="0.15">
      <c r="A4" s="83" t="s">
        <v>1100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69"/>
      <c r="AB5" s="77"/>
    </row>
    <row r="6" spans="1:29" s="30" customFormat="1" ht="14" thickTop="1" x14ac:dyDescent="0.15">
      <c r="A6" s="31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30" customFormat="1" ht="14" thickTop="1" x14ac:dyDescent="0.15">
      <c r="A8" s="3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69"/>
      <c r="AB8" s="77"/>
    </row>
    <row r="9" spans="1:29" ht="12.75" customHeight="1" x14ac:dyDescent="0.15">
      <c r="A9" s="43">
        <v>1</v>
      </c>
      <c r="B9" s="43">
        <v>630790</v>
      </c>
      <c r="C9" s="8">
        <v>37.920141000000001</v>
      </c>
      <c r="D9" s="8">
        <v>53.670687999999998</v>
      </c>
      <c r="E9" s="8">
        <v>55.729118</v>
      </c>
      <c r="F9" s="8">
        <v>71.229568</v>
      </c>
      <c r="G9" s="8">
        <v>84.654553000000007</v>
      </c>
      <c r="H9" s="8">
        <v>99.000690000000006</v>
      </c>
      <c r="I9" s="8">
        <v>77.567031</v>
      </c>
      <c r="J9" s="8">
        <v>69.573764999999995</v>
      </c>
      <c r="K9" s="8">
        <v>69.553787999999997</v>
      </c>
      <c r="L9" s="8">
        <v>75.348084</v>
      </c>
      <c r="M9" s="8">
        <v>112.073004</v>
      </c>
      <c r="N9" s="8">
        <v>121.25446599999999</v>
      </c>
      <c r="O9" s="8">
        <v>152.20250899999999</v>
      </c>
      <c r="P9" s="38">
        <v>160.12591599999999</v>
      </c>
      <c r="Q9" s="38">
        <v>203.61810600000001</v>
      </c>
      <c r="R9" s="38">
        <v>218.21018900000001</v>
      </c>
      <c r="S9" s="38">
        <v>256.23652499999997</v>
      </c>
      <c r="T9" s="38">
        <v>274.62247600000001</v>
      </c>
      <c r="U9" s="38">
        <v>317.77936299999999</v>
      </c>
      <c r="V9" s="38">
        <v>354.41196600000001</v>
      </c>
      <c r="W9" s="38">
        <v>306.22887600000001</v>
      </c>
      <c r="X9" s="38">
        <v>326.43886300000003</v>
      </c>
      <c r="Y9" s="38">
        <v>529.32816300000002</v>
      </c>
      <c r="Z9" s="38">
        <v>513.98387500000001</v>
      </c>
      <c r="AA9" s="38">
        <v>519.10979799999996</v>
      </c>
      <c r="AB9" s="38">
        <v>787.40445699999998</v>
      </c>
      <c r="AC9" s="38">
        <f>SUM(C9:AB9)</f>
        <v>5847.2759780000006</v>
      </c>
    </row>
    <row r="10" spans="1:29" ht="12.75" customHeight="1" x14ac:dyDescent="0.15">
      <c r="A10" s="43">
        <v>2</v>
      </c>
      <c r="B10" s="43">
        <v>961900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23.838647999999999</v>
      </c>
      <c r="U10" s="38">
        <v>46.260686</v>
      </c>
      <c r="V10" s="38">
        <v>49.619000999999997</v>
      </c>
      <c r="W10" s="38">
        <v>39.370516000000002</v>
      </c>
      <c r="X10" s="38">
        <v>38.616528000000002</v>
      </c>
      <c r="Y10" s="38">
        <v>522.27342199999998</v>
      </c>
      <c r="Z10" s="38">
        <v>513.43314899999996</v>
      </c>
      <c r="AA10" s="38">
        <v>464.68853899999999</v>
      </c>
      <c r="AB10" s="38">
        <v>411.15523899999994</v>
      </c>
      <c r="AC10" s="38">
        <f t="shared" ref="AC10:AC36" si="0">SUM(C10:AB10)</f>
        <v>2109.2557280000001</v>
      </c>
    </row>
    <row r="11" spans="1:29" ht="12.75" customHeight="1" x14ac:dyDescent="0.15">
      <c r="A11" s="43">
        <v>3</v>
      </c>
      <c r="B11" s="43">
        <v>630392</v>
      </c>
      <c r="C11" s="8">
        <v>2.2308520000000001</v>
      </c>
      <c r="D11" s="8">
        <v>2.0166840000000001</v>
      </c>
      <c r="E11" s="8">
        <v>2.277463</v>
      </c>
      <c r="F11" s="8">
        <v>3.5192860000000001</v>
      </c>
      <c r="G11" s="8">
        <v>3.43913</v>
      </c>
      <c r="H11" s="8">
        <v>3.8328060000000002</v>
      </c>
      <c r="I11" s="8">
        <v>5.3186080000000002</v>
      </c>
      <c r="J11" s="8">
        <v>7.2084890000000001</v>
      </c>
      <c r="K11" s="8">
        <v>5.8825839999999996</v>
      </c>
      <c r="L11" s="8">
        <v>6.8137590000000001</v>
      </c>
      <c r="M11" s="8">
        <v>6.2821170000000004</v>
      </c>
      <c r="N11" s="8">
        <v>11.039266</v>
      </c>
      <c r="O11" s="8">
        <v>13.870143000000001</v>
      </c>
      <c r="P11" s="38">
        <v>15.378026999999999</v>
      </c>
      <c r="Q11" s="38">
        <v>13.203535</v>
      </c>
      <c r="R11" s="38">
        <v>12.778953</v>
      </c>
      <c r="S11" s="38">
        <v>16.852884</v>
      </c>
      <c r="T11" s="38">
        <v>17.339220999999998</v>
      </c>
      <c r="U11" s="38">
        <v>23.978380000000001</v>
      </c>
      <c r="V11" s="38">
        <v>18.894109</v>
      </c>
      <c r="W11" s="38">
        <v>25.484385</v>
      </c>
      <c r="X11" s="38">
        <v>24.523211</v>
      </c>
      <c r="Y11" s="38">
        <v>345.36240299999997</v>
      </c>
      <c r="Z11" s="38">
        <v>385.483654</v>
      </c>
      <c r="AA11" s="38">
        <v>384.61697700000002</v>
      </c>
      <c r="AB11" s="38">
        <v>365.29772800000001</v>
      </c>
      <c r="AC11" s="38">
        <f t="shared" si="0"/>
        <v>1722.9246539999999</v>
      </c>
    </row>
    <row r="12" spans="1:29" ht="12.75" customHeight="1" x14ac:dyDescent="0.15">
      <c r="A12" s="69">
        <v>4</v>
      </c>
      <c r="B12" s="43">
        <v>940490</v>
      </c>
      <c r="C12" s="8">
        <v>6.8400600000000003</v>
      </c>
      <c r="D12" s="8">
        <v>6.2932360000000003</v>
      </c>
      <c r="E12" s="8">
        <v>7.8297359999999996</v>
      </c>
      <c r="F12" s="8">
        <v>11.941046</v>
      </c>
      <c r="G12" s="8">
        <v>13.661925</v>
      </c>
      <c r="H12" s="8">
        <v>20.263379</v>
      </c>
      <c r="I12" s="8">
        <v>23.206164999999999</v>
      </c>
      <c r="J12" s="8">
        <v>25.222038999999999</v>
      </c>
      <c r="K12" s="8">
        <v>21.821542999999998</v>
      </c>
      <c r="L12" s="8">
        <v>32.777383999999998</v>
      </c>
      <c r="M12" s="8">
        <v>38.992458999999997</v>
      </c>
      <c r="N12" s="8">
        <v>46.773370999999997</v>
      </c>
      <c r="O12" s="8">
        <v>57.581093000000003</v>
      </c>
      <c r="P12" s="38">
        <v>55.130031000000002</v>
      </c>
      <c r="Q12" s="38">
        <v>50.510657999999999</v>
      </c>
      <c r="R12" s="38">
        <v>97.30753</v>
      </c>
      <c r="S12" s="38">
        <v>133.634681</v>
      </c>
      <c r="T12" s="38">
        <v>140.81003200000001</v>
      </c>
      <c r="U12" s="38">
        <v>106.098738</v>
      </c>
      <c r="V12" s="38">
        <v>124.21825800000001</v>
      </c>
      <c r="W12" s="38">
        <v>120.663816</v>
      </c>
      <c r="X12" s="38">
        <v>94.797717000000006</v>
      </c>
      <c r="Y12" s="38">
        <v>106.865736</v>
      </c>
      <c r="Z12" s="38">
        <v>116.80007000000001</v>
      </c>
      <c r="AA12" s="38">
        <v>136.68668099999999</v>
      </c>
      <c r="AB12" s="38">
        <v>129.912071</v>
      </c>
      <c r="AC12" s="38">
        <f t="shared" si="0"/>
        <v>1726.6394549999998</v>
      </c>
    </row>
    <row r="13" spans="1:29" ht="12.75" customHeight="1" x14ac:dyDescent="0.15">
      <c r="A13" s="69">
        <v>5</v>
      </c>
      <c r="B13" s="43">
        <v>420292</v>
      </c>
      <c r="C13" s="8">
        <v>3.1907890000000001</v>
      </c>
      <c r="D13" s="8">
        <v>5.6048660000000003</v>
      </c>
      <c r="E13" s="8">
        <v>14.416308000000001</v>
      </c>
      <c r="F13" s="8">
        <v>18.923252000000002</v>
      </c>
      <c r="G13" s="8">
        <v>18.570148</v>
      </c>
      <c r="H13" s="8">
        <v>29.669632</v>
      </c>
      <c r="I13" s="8">
        <v>49.280614</v>
      </c>
      <c r="J13" s="8">
        <v>48.051808000000001</v>
      </c>
      <c r="K13" s="8">
        <v>54.291110000000003</v>
      </c>
      <c r="L13" s="8">
        <v>58.517724000000001</v>
      </c>
      <c r="M13" s="8">
        <v>56.228648999999997</v>
      </c>
      <c r="N13" s="8">
        <v>46.267420000000001</v>
      </c>
      <c r="O13" s="8">
        <v>71.446099000000004</v>
      </c>
      <c r="P13" s="38">
        <v>83.224531999999996</v>
      </c>
      <c r="Q13" s="38">
        <v>72.462125999999998</v>
      </c>
      <c r="R13" s="38">
        <v>96.588065</v>
      </c>
      <c r="S13" s="38">
        <v>126.342237</v>
      </c>
      <c r="T13" s="38">
        <v>172.77874199999999</v>
      </c>
      <c r="U13" s="38">
        <v>190.96016700000001</v>
      </c>
      <c r="V13" s="38">
        <v>227.32953699999999</v>
      </c>
      <c r="W13" s="38">
        <v>239.316137</v>
      </c>
      <c r="X13" s="38">
        <v>226.16125600000001</v>
      </c>
      <c r="Y13" s="38">
        <v>53.648164000000001</v>
      </c>
      <c r="Z13" s="38">
        <v>69.219464000000002</v>
      </c>
      <c r="AA13" s="38">
        <v>88.304486999999995</v>
      </c>
      <c r="AB13" s="38">
        <v>55.036389999999997</v>
      </c>
      <c r="AC13" s="38">
        <f t="shared" si="0"/>
        <v>2175.8297230000003</v>
      </c>
    </row>
    <row r="14" spans="1:29" ht="12.75" customHeight="1" x14ac:dyDescent="0.15">
      <c r="A14" s="69">
        <v>6</v>
      </c>
      <c r="B14" s="43">
        <v>570320</v>
      </c>
      <c r="C14" s="8">
        <v>7.8688929999999999</v>
      </c>
      <c r="D14" s="8">
        <v>13.155417</v>
      </c>
      <c r="E14" s="8">
        <v>26.402536000000001</v>
      </c>
      <c r="F14" s="8">
        <v>35.250597999999997</v>
      </c>
      <c r="G14" s="8">
        <v>48.638295999999997</v>
      </c>
      <c r="H14" s="8">
        <v>55.446587000000001</v>
      </c>
      <c r="I14" s="8">
        <v>58.236083999999998</v>
      </c>
      <c r="J14" s="8">
        <v>63.397902999999999</v>
      </c>
      <c r="K14" s="8">
        <v>58.829040999999997</v>
      </c>
      <c r="L14" s="8">
        <v>60.473019999999998</v>
      </c>
      <c r="M14" s="8">
        <v>67.805543999999998</v>
      </c>
      <c r="N14" s="8">
        <v>83.045444000000003</v>
      </c>
      <c r="O14" s="8">
        <v>85.425059000000005</v>
      </c>
      <c r="P14" s="38">
        <v>84.736536999999998</v>
      </c>
      <c r="Q14" s="38">
        <v>44.275545000000001</v>
      </c>
      <c r="R14" s="38">
        <v>75.143418999999994</v>
      </c>
      <c r="S14" s="38">
        <v>88.140437000000006</v>
      </c>
      <c r="T14" s="38">
        <v>92.981493999999998</v>
      </c>
      <c r="U14" s="38">
        <v>94.467786000000004</v>
      </c>
      <c r="V14" s="38">
        <v>97.494150000000005</v>
      </c>
      <c r="W14" s="38">
        <v>87.904065000000003</v>
      </c>
      <c r="X14" s="38">
        <v>84.047910000000002</v>
      </c>
      <c r="Y14" s="38">
        <v>33.196325000000002</v>
      </c>
      <c r="Z14" s="38">
        <v>44.185451999999998</v>
      </c>
      <c r="AA14" s="38">
        <v>59.678297000000001</v>
      </c>
      <c r="AB14" s="38">
        <v>52.623981999999998</v>
      </c>
      <c r="AC14" s="38">
        <f t="shared" si="0"/>
        <v>1602.849821</v>
      </c>
    </row>
    <row r="15" spans="1:29" ht="12.75" customHeight="1" x14ac:dyDescent="0.15">
      <c r="A15" s="69">
        <v>7</v>
      </c>
      <c r="B15" s="43">
        <v>630532</v>
      </c>
      <c r="C15" s="8">
        <v>0</v>
      </c>
      <c r="D15" s="8">
        <v>4.172364</v>
      </c>
      <c r="E15" s="8">
        <v>8.1650559999999999</v>
      </c>
      <c r="F15" s="8">
        <v>19.754362</v>
      </c>
      <c r="G15" s="8">
        <v>23.840216000000002</v>
      </c>
      <c r="H15" s="8">
        <v>32.708860000000001</v>
      </c>
      <c r="I15" s="8">
        <v>49.211624999999998</v>
      </c>
      <c r="J15" s="8">
        <v>44.547426000000002</v>
      </c>
      <c r="K15" s="8">
        <v>58.626550999999999</v>
      </c>
      <c r="L15" s="8">
        <v>54.080575000000003</v>
      </c>
      <c r="M15" s="8">
        <v>49.676155000000001</v>
      </c>
      <c r="N15" s="8">
        <v>37.468651999999999</v>
      </c>
      <c r="O15" s="8">
        <v>38.162148999999999</v>
      </c>
      <c r="P15" s="38">
        <v>44.857280000000003</v>
      </c>
      <c r="Q15" s="38">
        <v>35.042392999999997</v>
      </c>
      <c r="R15" s="38">
        <v>50.743250000000003</v>
      </c>
      <c r="S15" s="38">
        <v>58.595733000000003</v>
      </c>
      <c r="T15" s="38">
        <v>54.741486999999999</v>
      </c>
      <c r="U15" s="38">
        <v>51.959041999999997</v>
      </c>
      <c r="V15" s="38">
        <v>47.040787000000002</v>
      </c>
      <c r="W15" s="38">
        <v>43.725890999999997</v>
      </c>
      <c r="X15" s="38">
        <v>39.358646999999998</v>
      </c>
      <c r="Y15" s="38">
        <v>36.167135000000002</v>
      </c>
      <c r="Z15" s="38">
        <v>38.295101000000003</v>
      </c>
      <c r="AA15" s="38">
        <v>39.528207999999999</v>
      </c>
      <c r="AB15" s="38">
        <v>59.940435999999998</v>
      </c>
      <c r="AC15" s="38">
        <f t="shared" si="0"/>
        <v>1020.4093810000001</v>
      </c>
    </row>
    <row r="16" spans="1:29" ht="12.75" customHeight="1" x14ac:dyDescent="0.15">
      <c r="A16" s="69">
        <v>8</v>
      </c>
      <c r="B16" s="43">
        <v>630253</v>
      </c>
      <c r="C16" s="8">
        <v>0.26</v>
      </c>
      <c r="D16" s="8">
        <v>0.88812000000000002</v>
      </c>
      <c r="E16" s="8">
        <v>1.372609</v>
      </c>
      <c r="F16" s="8">
        <v>0.36158400000000002</v>
      </c>
      <c r="G16" s="8">
        <v>5.0146829999999998</v>
      </c>
      <c r="H16" s="8">
        <v>10.857995000000001</v>
      </c>
      <c r="I16" s="8">
        <v>17.176458</v>
      </c>
      <c r="J16" s="8">
        <v>43.516582</v>
      </c>
      <c r="K16" s="8">
        <v>35.062536999999999</v>
      </c>
      <c r="L16" s="8">
        <v>39.010418999999999</v>
      </c>
      <c r="M16" s="8">
        <v>36.401539</v>
      </c>
      <c r="N16" s="8">
        <v>50.901819000000003</v>
      </c>
      <c r="O16" s="8">
        <v>61.389249</v>
      </c>
      <c r="P16" s="38">
        <v>40.902099999999997</v>
      </c>
      <c r="Q16" s="38">
        <v>22.301210000000001</v>
      </c>
      <c r="R16" s="38">
        <v>27.118914</v>
      </c>
      <c r="S16" s="38">
        <v>30.766169999999999</v>
      </c>
      <c r="T16" s="38">
        <v>42.810113000000001</v>
      </c>
      <c r="U16" s="38">
        <v>46.850979000000002</v>
      </c>
      <c r="V16" s="38">
        <v>42.979993</v>
      </c>
      <c r="W16" s="38">
        <v>49.398243999999998</v>
      </c>
      <c r="X16" s="38">
        <v>38.477806999999999</v>
      </c>
      <c r="Y16" s="38">
        <v>46.510140999999997</v>
      </c>
      <c r="Z16" s="38">
        <v>36.177624000000002</v>
      </c>
      <c r="AA16" s="38">
        <v>32.703155000000002</v>
      </c>
      <c r="AB16" s="38">
        <v>9.4500799999999998</v>
      </c>
      <c r="AC16" s="38">
        <f t="shared" si="0"/>
        <v>768.66012400000011</v>
      </c>
    </row>
    <row r="17" spans="1:29" ht="12.75" customHeight="1" x14ac:dyDescent="0.15">
      <c r="A17" s="69">
        <v>9</v>
      </c>
      <c r="B17" s="43">
        <v>630533</v>
      </c>
      <c r="C17" s="8">
        <v>0</v>
      </c>
      <c r="D17" s="8">
        <v>3.2999749999999999</v>
      </c>
      <c r="E17" s="8">
        <v>6.1468610000000004</v>
      </c>
      <c r="F17" s="8">
        <v>4.7036809999999996</v>
      </c>
      <c r="G17" s="8">
        <v>7.101254</v>
      </c>
      <c r="H17" s="8">
        <v>6.8981349999999999</v>
      </c>
      <c r="I17" s="8">
        <v>6.5230319999999997</v>
      </c>
      <c r="J17" s="8">
        <v>4.5253079999999999</v>
      </c>
      <c r="K17" s="8">
        <v>6.4305050000000001</v>
      </c>
      <c r="L17" s="8">
        <v>11.052265</v>
      </c>
      <c r="M17" s="8">
        <v>14.923151000000001</v>
      </c>
      <c r="N17" s="8">
        <v>16.548729999999999</v>
      </c>
      <c r="O17" s="8">
        <v>11.367107000000001</v>
      </c>
      <c r="P17" s="38">
        <v>15.219322</v>
      </c>
      <c r="Q17" s="38">
        <v>10.967249000000001</v>
      </c>
      <c r="R17" s="38">
        <v>11.798335</v>
      </c>
      <c r="S17" s="38">
        <v>21.787358000000001</v>
      </c>
      <c r="T17" s="38">
        <v>22.320340000000002</v>
      </c>
      <c r="U17" s="38">
        <v>21.718298000000001</v>
      </c>
      <c r="V17" s="38">
        <v>22.530287999999999</v>
      </c>
      <c r="W17" s="38">
        <v>25.004421000000001</v>
      </c>
      <c r="X17" s="38">
        <v>18.597550999999999</v>
      </c>
      <c r="Y17" s="38">
        <v>40.310068000000001</v>
      </c>
      <c r="Z17" s="38">
        <v>32.612056000000003</v>
      </c>
      <c r="AA17" s="38">
        <v>26.910900000000002</v>
      </c>
      <c r="AB17" s="38">
        <v>26.053619999999999</v>
      </c>
      <c r="AC17" s="38">
        <f t="shared" si="0"/>
        <v>395.34981000000005</v>
      </c>
    </row>
    <row r="18" spans="1:29" ht="12.75" customHeight="1" x14ac:dyDescent="0.15">
      <c r="A18" s="69">
        <v>10</v>
      </c>
      <c r="B18" s="43">
        <v>640610</v>
      </c>
      <c r="C18" s="8">
        <v>30.631886999999999</v>
      </c>
      <c r="D18" s="8">
        <v>36.815134999999998</v>
      </c>
      <c r="E18" s="8">
        <v>51.986226000000002</v>
      </c>
      <c r="F18" s="8">
        <v>48.693112999999997</v>
      </c>
      <c r="G18" s="8">
        <v>47.274458000000003</v>
      </c>
      <c r="H18" s="8">
        <v>44.174011</v>
      </c>
      <c r="I18" s="8">
        <v>44.069420000000001</v>
      </c>
      <c r="J18" s="8">
        <v>38.998995999999998</v>
      </c>
      <c r="K18" s="8">
        <v>31.264711999999999</v>
      </c>
      <c r="L18" s="8">
        <v>25.27563</v>
      </c>
      <c r="M18" s="8">
        <v>24.149576</v>
      </c>
      <c r="N18" s="8">
        <v>33.157012000000002</v>
      </c>
      <c r="O18" s="8">
        <v>31.459326999999998</v>
      </c>
      <c r="P18" s="38">
        <v>31.496420000000001</v>
      </c>
      <c r="Q18" s="38">
        <v>26.348274</v>
      </c>
      <c r="R18" s="38">
        <v>33.950651999999998</v>
      </c>
      <c r="S18" s="38">
        <v>30.091232999999999</v>
      </c>
      <c r="T18" s="38">
        <v>36.140656999999997</v>
      </c>
      <c r="U18" s="38">
        <v>29.627382000000001</v>
      </c>
      <c r="V18" s="38">
        <v>25.702389</v>
      </c>
      <c r="W18" s="38">
        <v>25.245436999999999</v>
      </c>
      <c r="X18" s="38">
        <v>24.266006000000001</v>
      </c>
      <c r="Y18" s="38">
        <v>34.850304999999999</v>
      </c>
      <c r="Z18" s="38">
        <v>29.026938000000001</v>
      </c>
      <c r="AA18" s="38">
        <v>26.617716000000001</v>
      </c>
      <c r="AB18" s="38">
        <v>11.258887</v>
      </c>
      <c r="AC18" s="38">
        <f t="shared" si="0"/>
        <v>852.57179899999994</v>
      </c>
    </row>
    <row r="19" spans="1:29" ht="12.75" customHeight="1" x14ac:dyDescent="0.15">
      <c r="A19" s="69">
        <v>11</v>
      </c>
      <c r="B19" s="43">
        <v>420212</v>
      </c>
      <c r="C19" s="8">
        <v>18.387564999999999</v>
      </c>
      <c r="D19" s="8">
        <v>25.156599</v>
      </c>
      <c r="E19" s="8">
        <v>49.365606999999997</v>
      </c>
      <c r="F19" s="8">
        <v>65.595436000000007</v>
      </c>
      <c r="G19" s="8">
        <v>98.336127000000005</v>
      </c>
      <c r="H19" s="8">
        <v>75.406614000000005</v>
      </c>
      <c r="I19" s="8">
        <v>65.587334999999996</v>
      </c>
      <c r="J19" s="8">
        <v>66.093204</v>
      </c>
      <c r="K19" s="8">
        <v>73.665195999999995</v>
      </c>
      <c r="L19" s="8">
        <v>67.238373999999993</v>
      </c>
      <c r="M19" s="8">
        <v>81.229688999999993</v>
      </c>
      <c r="N19" s="8">
        <v>105.478739</v>
      </c>
      <c r="O19" s="8">
        <v>99.690770999999998</v>
      </c>
      <c r="P19" s="38">
        <v>107.70505799999999</v>
      </c>
      <c r="Q19" s="38">
        <v>72.572512000000003</v>
      </c>
      <c r="R19" s="38">
        <v>86.404669999999996</v>
      </c>
      <c r="S19" s="38">
        <v>102.633819</v>
      </c>
      <c r="T19" s="38">
        <v>109.424448</v>
      </c>
      <c r="U19" s="38">
        <v>116.407571</v>
      </c>
      <c r="V19" s="38">
        <v>105.39869299999999</v>
      </c>
      <c r="W19" s="38">
        <v>112.80129599999999</v>
      </c>
      <c r="X19" s="38">
        <v>94.735882000000004</v>
      </c>
      <c r="Y19" s="38">
        <v>20.955210999999998</v>
      </c>
      <c r="Z19" s="38">
        <v>19.30039</v>
      </c>
      <c r="AA19" s="38">
        <v>19.802458999999999</v>
      </c>
      <c r="AB19" s="38">
        <v>24.005485</v>
      </c>
      <c r="AC19" s="38">
        <f t="shared" si="0"/>
        <v>1883.3787499999999</v>
      </c>
    </row>
    <row r="20" spans="1:29" ht="12.75" customHeight="1" x14ac:dyDescent="0.15">
      <c r="A20" s="69">
        <v>12</v>
      </c>
      <c r="B20" s="43">
        <v>630491</v>
      </c>
      <c r="C20" s="8">
        <v>4.0000000000000001E-3</v>
      </c>
      <c r="D20" s="8">
        <v>4.7854000000000001E-2</v>
      </c>
      <c r="E20" s="8">
        <v>0.28571000000000002</v>
      </c>
      <c r="F20" s="8">
        <v>0.64040600000000003</v>
      </c>
      <c r="G20" s="8">
        <v>0.42382999999999998</v>
      </c>
      <c r="H20" s="8">
        <v>0.645011</v>
      </c>
      <c r="I20" s="8">
        <v>0.83406499999999995</v>
      </c>
      <c r="J20" s="8">
        <v>27.086417000000001</v>
      </c>
      <c r="K20" s="8">
        <v>15.089541000000001</v>
      </c>
      <c r="L20" s="8">
        <v>0.11350200000000001</v>
      </c>
      <c r="M20" s="8">
        <v>0.57673600000000003</v>
      </c>
      <c r="N20" s="8">
        <v>1.4509840000000001</v>
      </c>
      <c r="O20" s="8">
        <v>1.0021869999999999</v>
      </c>
      <c r="P20" s="38">
        <v>0.66745200000000005</v>
      </c>
      <c r="Q20" s="38">
        <v>0.78742800000000002</v>
      </c>
      <c r="R20" s="38">
        <v>0.84556699999999996</v>
      </c>
      <c r="S20" s="38">
        <v>4.501506</v>
      </c>
      <c r="T20" s="38">
        <v>9.1920439999999992</v>
      </c>
      <c r="U20" s="38">
        <v>8.753952</v>
      </c>
      <c r="V20" s="38">
        <v>26.548853000000001</v>
      </c>
      <c r="W20" s="38">
        <v>25.017925000000002</v>
      </c>
      <c r="X20" s="38">
        <v>7.6146770000000004</v>
      </c>
      <c r="Y20" s="38">
        <v>17.480160000000001</v>
      </c>
      <c r="Z20" s="38">
        <v>18.428152000000001</v>
      </c>
      <c r="AA20" s="38">
        <v>19.212347999999999</v>
      </c>
      <c r="AB20" s="38">
        <v>12.787912</v>
      </c>
      <c r="AC20" s="38">
        <f t="shared" si="0"/>
        <v>200.038219</v>
      </c>
    </row>
    <row r="21" spans="1:29" ht="12.75" customHeight="1" x14ac:dyDescent="0.15">
      <c r="A21" s="69">
        <v>13</v>
      </c>
      <c r="B21" s="43">
        <v>630140</v>
      </c>
      <c r="C21" s="8">
        <v>25.227</v>
      </c>
      <c r="D21" s="8">
        <v>42.108663999999997</v>
      </c>
      <c r="E21" s="8">
        <v>55.404020000000003</v>
      </c>
      <c r="F21" s="8">
        <v>56.628627999999999</v>
      </c>
      <c r="G21" s="8">
        <v>53.005592</v>
      </c>
      <c r="H21" s="8">
        <v>75.951367000000005</v>
      </c>
      <c r="I21" s="8">
        <v>59.212406000000001</v>
      </c>
      <c r="J21" s="8">
        <v>49.926434</v>
      </c>
      <c r="K21" s="8">
        <v>32.465387</v>
      </c>
      <c r="L21" s="8">
        <v>23.633890999999998</v>
      </c>
      <c r="M21" s="8">
        <v>20.788415000000001</v>
      </c>
      <c r="N21" s="8">
        <v>15.402938000000001</v>
      </c>
      <c r="O21" s="8">
        <v>15.761594000000001</v>
      </c>
      <c r="P21" s="38">
        <v>11.34179</v>
      </c>
      <c r="Q21" s="38">
        <v>16.229973999999999</v>
      </c>
      <c r="R21" s="38">
        <v>28.644558</v>
      </c>
      <c r="S21" s="38">
        <v>25.866254000000001</v>
      </c>
      <c r="T21" s="38">
        <v>24.861799999999999</v>
      </c>
      <c r="U21" s="38">
        <v>29.068114999999999</v>
      </c>
      <c r="V21" s="38">
        <v>32.011637999999998</v>
      </c>
      <c r="W21" s="38">
        <v>24.997664</v>
      </c>
      <c r="X21" s="38">
        <v>23.647438999999999</v>
      </c>
      <c r="Y21" s="38">
        <v>20.962738999999999</v>
      </c>
      <c r="Z21" s="38">
        <v>15.960945000000001</v>
      </c>
      <c r="AA21" s="38">
        <v>19.117516999999999</v>
      </c>
      <c r="AB21" s="38">
        <v>17.679924000000003</v>
      </c>
      <c r="AC21" s="38">
        <f t="shared" si="0"/>
        <v>815.90669300000002</v>
      </c>
    </row>
    <row r="22" spans="1:29" ht="12.75" customHeight="1" x14ac:dyDescent="0.15">
      <c r="A22" s="69">
        <v>14</v>
      </c>
      <c r="B22" s="43">
        <v>630539</v>
      </c>
      <c r="C22" s="8">
        <v>1.5298940000000001</v>
      </c>
      <c r="D22" s="8">
        <v>0.42977799999999999</v>
      </c>
      <c r="E22" s="8">
        <v>0.97825600000000001</v>
      </c>
      <c r="F22" s="8">
        <v>1.5643149999999999</v>
      </c>
      <c r="G22" s="8">
        <v>2.5569989999999998</v>
      </c>
      <c r="H22" s="8">
        <v>2.0214289999999999</v>
      </c>
      <c r="I22" s="8">
        <v>2.994014</v>
      </c>
      <c r="J22" s="8">
        <v>3.3490440000000001</v>
      </c>
      <c r="K22" s="8">
        <v>4.7064079999999997</v>
      </c>
      <c r="L22" s="8">
        <v>3.7907730000000002</v>
      </c>
      <c r="M22" s="8">
        <v>4.5655089999999996</v>
      </c>
      <c r="N22" s="8">
        <v>4.6540369999999998</v>
      </c>
      <c r="O22" s="8">
        <v>3.1349870000000002</v>
      </c>
      <c r="P22" s="38">
        <v>3.3840910000000002</v>
      </c>
      <c r="Q22" s="38">
        <v>2.4757989999999999</v>
      </c>
      <c r="R22" s="38">
        <v>9.7129650000000005</v>
      </c>
      <c r="S22" s="38">
        <v>14.390352</v>
      </c>
      <c r="T22" s="38">
        <v>16.586513</v>
      </c>
      <c r="U22" s="38">
        <v>18.301431999999998</v>
      </c>
      <c r="V22" s="38">
        <v>19.447263</v>
      </c>
      <c r="W22" s="38">
        <v>18.508796</v>
      </c>
      <c r="X22" s="38">
        <v>16.841301000000001</v>
      </c>
      <c r="Y22" s="38">
        <v>24.034642999999999</v>
      </c>
      <c r="Z22" s="38">
        <v>27.477419000000001</v>
      </c>
      <c r="AA22" s="38">
        <v>19.079318000000001</v>
      </c>
      <c r="AB22" s="38">
        <v>9.3300300000000007</v>
      </c>
      <c r="AC22" s="38">
        <f t="shared" si="0"/>
        <v>235.84536499999996</v>
      </c>
    </row>
    <row r="23" spans="1:29" ht="12.75" customHeight="1" x14ac:dyDescent="0.15">
      <c r="A23" s="69">
        <v>15</v>
      </c>
      <c r="B23" s="43">
        <v>630493</v>
      </c>
      <c r="C23" s="8">
        <v>1.6080000000000001</v>
      </c>
      <c r="D23" s="8">
        <v>10.220295999999999</v>
      </c>
      <c r="E23" s="8">
        <v>20.433526000000001</v>
      </c>
      <c r="F23" s="8">
        <v>18.941604000000002</v>
      </c>
      <c r="G23" s="8">
        <v>9.4353540000000002</v>
      </c>
      <c r="H23" s="8">
        <v>17.882321999999998</v>
      </c>
      <c r="I23" s="8">
        <v>27.363173</v>
      </c>
      <c r="J23" s="8">
        <v>32.665280000000003</v>
      </c>
      <c r="K23" s="8">
        <v>29.574432999999999</v>
      </c>
      <c r="L23" s="8">
        <v>20.399919000000001</v>
      </c>
      <c r="M23" s="8">
        <v>32.024802000000001</v>
      </c>
      <c r="N23" s="8">
        <v>41.172927999999999</v>
      </c>
      <c r="O23" s="8">
        <v>29.947303999999999</v>
      </c>
      <c r="P23" s="38">
        <v>29.186464999999998</v>
      </c>
      <c r="Q23" s="38">
        <v>16.780168</v>
      </c>
      <c r="R23" s="38">
        <v>15.438910999999999</v>
      </c>
      <c r="S23" s="38">
        <v>20.882451</v>
      </c>
      <c r="T23" s="38">
        <v>14.818353999999999</v>
      </c>
      <c r="U23" s="38">
        <v>18.271138000000001</v>
      </c>
      <c r="V23" s="38">
        <v>19.017833</v>
      </c>
      <c r="W23" s="38">
        <v>36.062009000000003</v>
      </c>
      <c r="X23" s="38">
        <v>24.128484</v>
      </c>
      <c r="Y23" s="38">
        <v>23.638007000000002</v>
      </c>
      <c r="Z23" s="38">
        <v>20.383326</v>
      </c>
      <c r="AA23" s="38">
        <v>17.052441000000002</v>
      </c>
      <c r="AB23" s="38">
        <v>17.320592000000001</v>
      </c>
      <c r="AC23" s="38">
        <f t="shared" si="0"/>
        <v>564.64912000000015</v>
      </c>
    </row>
    <row r="24" spans="1:29" ht="12.75" customHeight="1" x14ac:dyDescent="0.15">
      <c r="A24" s="69">
        <v>16</v>
      </c>
      <c r="B24" s="43">
        <v>560750</v>
      </c>
      <c r="C24" s="8">
        <v>5.6608970000000003</v>
      </c>
      <c r="D24" s="8">
        <v>9.0509540000000008</v>
      </c>
      <c r="E24" s="8">
        <v>9.3675350000000002</v>
      </c>
      <c r="F24" s="8">
        <v>12.355726000000001</v>
      </c>
      <c r="G24" s="8">
        <v>15.324553999999999</v>
      </c>
      <c r="H24" s="8">
        <v>15.555875</v>
      </c>
      <c r="I24" s="8">
        <v>18.310977000000001</v>
      </c>
      <c r="J24" s="8">
        <v>20.876187999999999</v>
      </c>
      <c r="K24" s="8">
        <v>24.799242</v>
      </c>
      <c r="L24" s="8">
        <v>28.612092000000001</v>
      </c>
      <c r="M24" s="8">
        <v>26.433191999999998</v>
      </c>
      <c r="N24" s="8">
        <v>27.366122000000001</v>
      </c>
      <c r="O24" s="8">
        <v>26.107182000000002</v>
      </c>
      <c r="P24" s="38">
        <v>22.483436999999999</v>
      </c>
      <c r="Q24" s="38">
        <v>23.877621000000001</v>
      </c>
      <c r="R24" s="38">
        <v>28.131167000000001</v>
      </c>
      <c r="S24" s="38">
        <v>28.627908000000001</v>
      </c>
      <c r="T24" s="38">
        <v>31.228842</v>
      </c>
      <c r="U24" s="38">
        <v>36.575688</v>
      </c>
      <c r="V24" s="38">
        <v>37.598317000000002</v>
      </c>
      <c r="W24" s="38">
        <v>34.185129000000003</v>
      </c>
      <c r="X24" s="38">
        <v>37.333289999999998</v>
      </c>
      <c r="Y24" s="38">
        <v>17.346107</v>
      </c>
      <c r="Z24" s="38">
        <v>17.991398</v>
      </c>
      <c r="AA24" s="38">
        <v>16.747820999999998</v>
      </c>
      <c r="AB24" s="38">
        <v>15.526143000000001</v>
      </c>
      <c r="AC24" s="38">
        <f t="shared" si="0"/>
        <v>587.47340400000007</v>
      </c>
    </row>
    <row r="25" spans="1:29" ht="12.75" customHeight="1" x14ac:dyDescent="0.15">
      <c r="A25" s="69">
        <v>17</v>
      </c>
      <c r="B25" s="43">
        <v>560750</v>
      </c>
      <c r="C25" s="8">
        <v>3.0790000000000002</v>
      </c>
      <c r="D25" s="8">
        <v>5.9554349999999996</v>
      </c>
      <c r="E25" s="8">
        <v>7.258006</v>
      </c>
      <c r="F25" s="8">
        <v>8.5063790000000008</v>
      </c>
      <c r="G25" s="8">
        <v>9.5745590000000007</v>
      </c>
      <c r="H25" s="8">
        <v>10.130545</v>
      </c>
      <c r="I25" s="8">
        <v>11.912246</v>
      </c>
      <c r="J25" s="8">
        <v>12.294492</v>
      </c>
      <c r="K25" s="8">
        <v>12.92647</v>
      </c>
      <c r="L25" s="8">
        <v>15.463407</v>
      </c>
      <c r="M25" s="8">
        <v>19.803979999999999</v>
      </c>
      <c r="N25" s="8">
        <v>23.463705999999998</v>
      </c>
      <c r="O25" s="8">
        <v>19.582629000000001</v>
      </c>
      <c r="P25" s="38">
        <v>21.121666000000001</v>
      </c>
      <c r="Q25" s="38">
        <v>14.638032000000001</v>
      </c>
      <c r="R25" s="38">
        <v>20.530515999999999</v>
      </c>
      <c r="S25" s="38">
        <v>21.099122999999999</v>
      </c>
      <c r="T25" s="38">
        <v>18.660278999999999</v>
      </c>
      <c r="U25" s="38">
        <v>16.957329999999999</v>
      </c>
      <c r="V25" s="38">
        <v>18.981961999999999</v>
      </c>
      <c r="W25" s="38">
        <v>18.099898</v>
      </c>
      <c r="X25" s="38">
        <v>18.176974999999999</v>
      </c>
      <c r="Y25" s="38">
        <v>17.346107</v>
      </c>
      <c r="Z25" s="38">
        <v>17.991398</v>
      </c>
      <c r="AA25" s="38">
        <v>16.747820999999998</v>
      </c>
      <c r="AB25" s="38">
        <v>15.526143000000001</v>
      </c>
      <c r="AC25" s="38">
        <f t="shared" si="0"/>
        <v>395.828104</v>
      </c>
    </row>
    <row r="26" spans="1:29" ht="12.75" customHeight="1" x14ac:dyDescent="0.15">
      <c r="A26" s="69">
        <v>18</v>
      </c>
      <c r="B26" s="43">
        <v>560121</v>
      </c>
      <c r="C26" s="8">
        <v>0.93774199999999996</v>
      </c>
      <c r="D26" s="8">
        <v>1.153224</v>
      </c>
      <c r="E26" s="8">
        <v>1.6019490000000001</v>
      </c>
      <c r="F26" s="8">
        <v>1.473511</v>
      </c>
      <c r="G26" s="8">
        <v>1.7811600000000001</v>
      </c>
      <c r="H26" s="8">
        <v>2.1304799999999999</v>
      </c>
      <c r="I26" s="8">
        <v>3.569909</v>
      </c>
      <c r="J26" s="8">
        <v>3.0514800000000002</v>
      </c>
      <c r="K26" s="8">
        <v>2.6648139999999998</v>
      </c>
      <c r="L26" s="8">
        <v>2.897586</v>
      </c>
      <c r="M26" s="8">
        <v>3.4244759999999999</v>
      </c>
      <c r="N26" s="8">
        <v>7.9963449999999998</v>
      </c>
      <c r="O26" s="8">
        <v>6.1413310000000001</v>
      </c>
      <c r="P26" s="38">
        <v>4.801501</v>
      </c>
      <c r="Q26" s="38">
        <v>4.6649370000000001</v>
      </c>
      <c r="R26" s="38">
        <v>7.8690170000000004</v>
      </c>
      <c r="S26" s="38">
        <v>6.8100199999999997</v>
      </c>
      <c r="T26" s="38">
        <v>8.7968430000000009</v>
      </c>
      <c r="U26" s="38">
        <v>11.321714999999999</v>
      </c>
      <c r="V26" s="38">
        <v>10.138639</v>
      </c>
      <c r="W26" s="38">
        <v>11.553591000000001</v>
      </c>
      <c r="X26" s="38">
        <v>10.133649999999999</v>
      </c>
      <c r="Y26" s="38">
        <v>18.162329</v>
      </c>
      <c r="Z26" s="38">
        <v>17.329445</v>
      </c>
      <c r="AA26" s="38">
        <v>11.003254999999999</v>
      </c>
      <c r="AB26" s="38">
        <v>17.330679</v>
      </c>
      <c r="AC26" s="38">
        <f t="shared" si="0"/>
        <v>178.73962800000001</v>
      </c>
    </row>
    <row r="27" spans="1:29" ht="12.75" customHeight="1" x14ac:dyDescent="0.15">
      <c r="A27" s="69">
        <v>19</v>
      </c>
      <c r="B27" s="43">
        <v>581092</v>
      </c>
      <c r="C27" s="8">
        <v>7.1122500000000004</v>
      </c>
      <c r="D27" s="8">
        <v>7.8132710000000003</v>
      </c>
      <c r="E27" s="8">
        <v>12.698193</v>
      </c>
      <c r="F27" s="8">
        <v>18.693729000000001</v>
      </c>
      <c r="G27" s="8">
        <v>24.189004000000001</v>
      </c>
      <c r="H27" s="8">
        <v>29.026755000000001</v>
      </c>
      <c r="I27" s="8">
        <v>24.752345999999999</v>
      </c>
      <c r="J27" s="8">
        <v>27.75365</v>
      </c>
      <c r="K27" s="8">
        <v>23.033111000000002</v>
      </c>
      <c r="L27" s="8">
        <v>21.594857999999999</v>
      </c>
      <c r="M27" s="8">
        <v>26.869171000000001</v>
      </c>
      <c r="N27" s="8">
        <v>33.137472000000002</v>
      </c>
      <c r="O27" s="8">
        <v>23.683357000000001</v>
      </c>
      <c r="P27" s="38">
        <v>25.142417999999999</v>
      </c>
      <c r="Q27" s="38">
        <v>13.676157999999999</v>
      </c>
      <c r="R27" s="38">
        <v>15.569098</v>
      </c>
      <c r="S27" s="38">
        <v>15.389588</v>
      </c>
      <c r="T27" s="38">
        <v>17.013414000000001</v>
      </c>
      <c r="U27" s="38">
        <v>18.405047</v>
      </c>
      <c r="V27" s="38">
        <v>16.837926</v>
      </c>
      <c r="W27" s="38">
        <v>19.439731999999999</v>
      </c>
      <c r="X27" s="38">
        <v>17.89029</v>
      </c>
      <c r="Y27" s="38">
        <v>10.511945000000001</v>
      </c>
      <c r="Z27" s="38">
        <v>11.394978999999999</v>
      </c>
      <c r="AA27" s="38">
        <v>10.572167</v>
      </c>
      <c r="AB27" s="38">
        <v>8.8849820000000008</v>
      </c>
      <c r="AC27" s="38">
        <f t="shared" si="0"/>
        <v>481.08491099999998</v>
      </c>
    </row>
    <row r="28" spans="1:29" ht="12.75" customHeight="1" x14ac:dyDescent="0.15">
      <c r="A28" s="69">
        <v>20</v>
      </c>
      <c r="B28" s="43">
        <v>630710</v>
      </c>
      <c r="C28" s="8">
        <v>1.8222389999999999</v>
      </c>
      <c r="D28" s="8">
        <v>1.9408669999999999</v>
      </c>
      <c r="E28" s="8">
        <v>4.0546680000000004</v>
      </c>
      <c r="F28" s="8">
        <v>3.4268049999999999</v>
      </c>
      <c r="G28" s="8">
        <v>5.7346760000000003</v>
      </c>
      <c r="H28" s="8">
        <v>6.6423059999999996</v>
      </c>
      <c r="I28" s="8">
        <v>18.924669999999999</v>
      </c>
      <c r="J28" s="8">
        <v>12.062483</v>
      </c>
      <c r="K28" s="8">
        <v>7.0219930000000002</v>
      </c>
      <c r="L28" s="8">
        <v>8.8764920000000007</v>
      </c>
      <c r="M28" s="8">
        <v>9.0920710000000007</v>
      </c>
      <c r="N28" s="8">
        <v>12.228258</v>
      </c>
      <c r="O28" s="8">
        <v>14.394477999999999</v>
      </c>
      <c r="P28" s="38">
        <v>16.117398999999999</v>
      </c>
      <c r="Q28" s="38">
        <v>22.233747000000001</v>
      </c>
      <c r="R28" s="38">
        <v>21.698893000000002</v>
      </c>
      <c r="S28" s="38">
        <v>24.261969000000001</v>
      </c>
      <c r="T28" s="38">
        <v>26.831075999999999</v>
      </c>
      <c r="U28" s="38">
        <v>25.358685000000001</v>
      </c>
      <c r="V28" s="38">
        <v>28.419961000000001</v>
      </c>
      <c r="W28" s="38">
        <v>28.648337999999999</v>
      </c>
      <c r="X28" s="38">
        <v>32.045952</v>
      </c>
      <c r="Y28" s="38">
        <v>10.049272</v>
      </c>
      <c r="Z28" s="38">
        <v>9.9226580000000002</v>
      </c>
      <c r="AA28" s="38">
        <v>9.3388439999999999</v>
      </c>
      <c r="AB28" s="38">
        <v>10.790349000000001</v>
      </c>
      <c r="AC28" s="38">
        <f t="shared" si="0"/>
        <v>371.93914899999999</v>
      </c>
    </row>
    <row r="29" spans="1:29" ht="12.75" customHeight="1" x14ac:dyDescent="0.15">
      <c r="A29" s="69">
        <v>21</v>
      </c>
      <c r="B29" s="43">
        <v>630710</v>
      </c>
      <c r="C29" s="8">
        <v>1.0409999999999999</v>
      </c>
      <c r="D29" s="8">
        <v>1.665554</v>
      </c>
      <c r="E29" s="8">
        <v>2.2726459999999999</v>
      </c>
      <c r="F29" s="8">
        <v>2.0108280000000001</v>
      </c>
      <c r="G29" s="8">
        <v>2.7786810000000002</v>
      </c>
      <c r="H29" s="8">
        <v>2.7586870000000001</v>
      </c>
      <c r="I29" s="8">
        <v>4.3701420000000004</v>
      </c>
      <c r="J29" s="8">
        <v>4.842708</v>
      </c>
      <c r="K29" s="8">
        <v>1.3493360000000001</v>
      </c>
      <c r="L29" s="8">
        <v>1.766618</v>
      </c>
      <c r="M29" s="8">
        <v>2.5850490000000002</v>
      </c>
      <c r="N29" s="8">
        <v>6.3022489999999998</v>
      </c>
      <c r="O29" s="8">
        <v>14.545774</v>
      </c>
      <c r="P29" s="38">
        <v>11.634486000000001</v>
      </c>
      <c r="Q29" s="38">
        <v>8.7419650000000004</v>
      </c>
      <c r="R29" s="38">
        <v>13.281143</v>
      </c>
      <c r="S29" s="38">
        <v>13.021507</v>
      </c>
      <c r="T29" s="38">
        <v>12.042598999999999</v>
      </c>
      <c r="U29" s="38">
        <v>8.3151220000000006</v>
      </c>
      <c r="V29" s="38">
        <v>9.5742379999999994</v>
      </c>
      <c r="W29" s="38">
        <v>10.179344</v>
      </c>
      <c r="X29" s="38">
        <v>10.469191</v>
      </c>
      <c r="Y29" s="38">
        <v>10.049272</v>
      </c>
      <c r="Z29" s="38">
        <v>9.9226580000000002</v>
      </c>
      <c r="AA29" s="38">
        <v>9.3388439999999999</v>
      </c>
      <c r="AB29" s="38">
        <v>10.790349000000001</v>
      </c>
      <c r="AC29" s="38">
        <f t="shared" si="0"/>
        <v>185.64999</v>
      </c>
    </row>
    <row r="30" spans="1:29" ht="12.75" customHeight="1" x14ac:dyDescent="0.15">
      <c r="A30" s="69">
        <v>22</v>
      </c>
      <c r="B30" s="43">
        <v>420222</v>
      </c>
      <c r="C30" s="8">
        <v>6.398606</v>
      </c>
      <c r="D30" s="8">
        <v>6.9338280000000001</v>
      </c>
      <c r="E30" s="8">
        <v>7.3214420000000002</v>
      </c>
      <c r="F30" s="8">
        <v>9.4537610000000001</v>
      </c>
      <c r="G30" s="8">
        <v>11.667737000000001</v>
      </c>
      <c r="H30" s="8">
        <v>14.931699999999999</v>
      </c>
      <c r="I30" s="8">
        <v>25.925592999999999</v>
      </c>
      <c r="J30" s="8">
        <v>36.588433999999999</v>
      </c>
      <c r="K30" s="8">
        <v>40.770574000000003</v>
      </c>
      <c r="L30" s="8">
        <v>45.192621000000003</v>
      </c>
      <c r="M30" s="8">
        <v>54.147717999999998</v>
      </c>
      <c r="N30" s="8">
        <v>69.983765000000005</v>
      </c>
      <c r="O30" s="8">
        <v>86.468709000000004</v>
      </c>
      <c r="P30" s="38">
        <v>94.848748999999998</v>
      </c>
      <c r="Q30" s="38">
        <v>78.836250000000007</v>
      </c>
      <c r="R30" s="38">
        <v>95.509332000000001</v>
      </c>
      <c r="S30" s="38">
        <v>114.471172</v>
      </c>
      <c r="T30" s="38">
        <v>126.473045</v>
      </c>
      <c r="U30" s="38">
        <v>129.93906100000001</v>
      </c>
      <c r="V30" s="38">
        <v>143.13052099999999</v>
      </c>
      <c r="W30" s="38">
        <v>141.97976399999999</v>
      </c>
      <c r="X30" s="38">
        <v>133.06249099999999</v>
      </c>
      <c r="Y30" s="38">
        <v>7.9005039999999997</v>
      </c>
      <c r="Z30" s="38">
        <v>9.0062870000000004</v>
      </c>
      <c r="AA30" s="38">
        <v>9.3174200000000003</v>
      </c>
      <c r="AB30" s="38">
        <v>10.847249</v>
      </c>
      <c r="AC30" s="38">
        <f t="shared" si="0"/>
        <v>1511.1063329999997</v>
      </c>
    </row>
    <row r="31" spans="1:29" ht="12.75" customHeight="1" x14ac:dyDescent="0.15">
      <c r="A31" s="69">
        <v>23</v>
      </c>
      <c r="B31" s="43">
        <v>420222</v>
      </c>
      <c r="C31" s="8">
        <v>2.5649999999999999</v>
      </c>
      <c r="D31" s="8">
        <v>15.690059</v>
      </c>
      <c r="E31" s="8">
        <v>18.869797999999999</v>
      </c>
      <c r="F31" s="8">
        <v>16.702998999999998</v>
      </c>
      <c r="G31" s="8">
        <v>9.771077</v>
      </c>
      <c r="H31" s="8">
        <v>12.916686</v>
      </c>
      <c r="I31" s="8">
        <v>7.0112889999999997</v>
      </c>
      <c r="J31" s="8">
        <v>3.6310220000000002</v>
      </c>
      <c r="K31" s="8">
        <v>4.9985160000000004</v>
      </c>
      <c r="L31" s="8">
        <v>13.379251</v>
      </c>
      <c r="M31" s="8">
        <v>5.7474429999999996</v>
      </c>
      <c r="N31" s="8">
        <v>5.9302060000000001</v>
      </c>
      <c r="O31" s="8">
        <v>7.976261</v>
      </c>
      <c r="P31" s="38">
        <v>8.1541289999999993</v>
      </c>
      <c r="Q31" s="38">
        <v>10.210561</v>
      </c>
      <c r="R31" s="38">
        <v>6.3293010000000001</v>
      </c>
      <c r="S31" s="38">
        <v>7.2025160000000001</v>
      </c>
      <c r="T31" s="38">
        <v>7.4409910000000004</v>
      </c>
      <c r="U31" s="38">
        <v>8.2295999999999996</v>
      </c>
      <c r="V31" s="38">
        <v>8.2716010000000004</v>
      </c>
      <c r="W31" s="38">
        <v>7.026116</v>
      </c>
      <c r="X31" s="38">
        <v>8.3625939999999996</v>
      </c>
      <c r="Y31" s="38">
        <v>7.9005039999999997</v>
      </c>
      <c r="Z31" s="38">
        <v>9.0062870000000004</v>
      </c>
      <c r="AA31" s="38">
        <v>9.3174200000000003</v>
      </c>
      <c r="AB31" s="38">
        <v>10.847249</v>
      </c>
      <c r="AC31" s="38">
        <f t="shared" si="0"/>
        <v>233.48847600000005</v>
      </c>
    </row>
    <row r="32" spans="1:29" ht="12.75" customHeight="1" x14ac:dyDescent="0.15">
      <c r="A32" s="69">
        <v>24</v>
      </c>
      <c r="B32" s="43">
        <v>580810</v>
      </c>
      <c r="C32" s="8">
        <v>3.8860000000000001</v>
      </c>
      <c r="D32" s="8">
        <v>6.2207410000000003</v>
      </c>
      <c r="E32" s="8">
        <v>6.1200710000000003</v>
      </c>
      <c r="F32" s="8">
        <v>5.4506579999999998</v>
      </c>
      <c r="G32" s="8">
        <v>6.4333729999999996</v>
      </c>
      <c r="H32" s="8">
        <v>8.9833639999999999</v>
      </c>
      <c r="I32" s="8">
        <v>7.9181210000000002</v>
      </c>
      <c r="J32" s="8">
        <v>11.854103</v>
      </c>
      <c r="K32" s="8">
        <v>9.6357199999999992</v>
      </c>
      <c r="L32" s="8">
        <v>11.269933999999999</v>
      </c>
      <c r="M32" s="8">
        <v>7.3416639999999997</v>
      </c>
      <c r="N32" s="8">
        <v>3.164466</v>
      </c>
      <c r="O32" s="8">
        <v>3.5190239999999999</v>
      </c>
      <c r="P32" s="38">
        <v>4.1776010000000001</v>
      </c>
      <c r="Q32" s="38">
        <v>4.1125600000000002</v>
      </c>
      <c r="R32" s="38">
        <v>5.8556559999999998</v>
      </c>
      <c r="S32" s="38">
        <v>6.4955860000000003</v>
      </c>
      <c r="T32" s="38">
        <v>6.592079</v>
      </c>
      <c r="U32" s="38">
        <v>7.4441850000000001</v>
      </c>
      <c r="V32" s="38">
        <v>7.9445240000000004</v>
      </c>
      <c r="W32" s="38">
        <v>9.0919889999999999</v>
      </c>
      <c r="X32" s="38">
        <v>6.6878979999999997</v>
      </c>
      <c r="Y32" s="38">
        <v>8.2803149999999999</v>
      </c>
      <c r="Z32" s="38">
        <v>8.2980090000000004</v>
      </c>
      <c r="AA32" s="38">
        <v>8.4272120000000008</v>
      </c>
      <c r="AB32" s="38">
        <v>7.8844219999999998</v>
      </c>
      <c r="AC32" s="38">
        <f t="shared" si="0"/>
        <v>183.08927500000001</v>
      </c>
    </row>
    <row r="33" spans="1:29" ht="12.75" customHeight="1" x14ac:dyDescent="0.15">
      <c r="A33" s="69">
        <v>25</v>
      </c>
      <c r="B33" s="43">
        <v>560394</v>
      </c>
      <c r="C33" s="8">
        <v>0</v>
      </c>
      <c r="D33" s="8">
        <v>4.0734260000000004</v>
      </c>
      <c r="E33" s="8">
        <v>2.745063</v>
      </c>
      <c r="F33" s="8">
        <v>2.129003</v>
      </c>
      <c r="G33" s="8">
        <v>2.595377</v>
      </c>
      <c r="H33" s="8">
        <v>13.982291</v>
      </c>
      <c r="I33" s="8">
        <v>6.1926610000000002</v>
      </c>
      <c r="J33" s="8">
        <v>7.6144800000000004</v>
      </c>
      <c r="K33" s="8">
        <v>10.057409</v>
      </c>
      <c r="L33" s="8">
        <v>11.992798000000001</v>
      </c>
      <c r="M33" s="8">
        <v>12.582287000000001</v>
      </c>
      <c r="N33" s="8">
        <v>20.071183999999999</v>
      </c>
      <c r="O33" s="8">
        <v>13.000067</v>
      </c>
      <c r="P33" s="38">
        <v>5.9025350000000003</v>
      </c>
      <c r="Q33" s="38">
        <v>5.5088549999999996</v>
      </c>
      <c r="R33" s="38">
        <v>6.0102659999999997</v>
      </c>
      <c r="S33" s="38">
        <v>7.565353</v>
      </c>
      <c r="T33" s="38">
        <v>8.9509819999999998</v>
      </c>
      <c r="U33" s="38">
        <v>11.89873</v>
      </c>
      <c r="V33" s="38">
        <v>21.237069999999999</v>
      </c>
      <c r="W33" s="38">
        <v>25.105191999999999</v>
      </c>
      <c r="X33" s="38">
        <v>23.166319000000001</v>
      </c>
      <c r="Y33" s="38">
        <v>8.7455829999999999</v>
      </c>
      <c r="Z33" s="38">
        <v>11.122040999999999</v>
      </c>
      <c r="AA33" s="38">
        <v>6.5540859999999999</v>
      </c>
      <c r="AB33" s="38">
        <v>7.0182409999999997</v>
      </c>
      <c r="AC33" s="38">
        <f t="shared" si="0"/>
        <v>255.82129900000001</v>
      </c>
    </row>
    <row r="34" spans="1:29" ht="12.75" customHeight="1" x14ac:dyDescent="0.15">
      <c r="A34" s="43"/>
      <c r="B34" s="50" t="s">
        <v>25</v>
      </c>
      <c r="C34" s="8">
        <f>SUM(C9:C33)</f>
        <v>168.20181499999998</v>
      </c>
      <c r="D34" s="8">
        <f t="shared" ref="D34:X34" si="1">SUM(D9:D33)</f>
        <v>264.37703499999992</v>
      </c>
      <c r="E34" s="8">
        <f t="shared" si="1"/>
        <v>373.10240299999992</v>
      </c>
      <c r="F34" s="8">
        <f t="shared" si="1"/>
        <v>437.95027799999991</v>
      </c>
      <c r="G34" s="8">
        <f t="shared" si="1"/>
        <v>505.80276300000003</v>
      </c>
      <c r="H34" s="8">
        <f t="shared" si="1"/>
        <v>591.81752700000004</v>
      </c>
      <c r="I34" s="8">
        <f t="shared" si="1"/>
        <v>615.46798400000011</v>
      </c>
      <c r="J34" s="8">
        <f t="shared" si="1"/>
        <v>664.73173499999996</v>
      </c>
      <c r="K34" s="8">
        <f t="shared" si="1"/>
        <v>634.52052099999992</v>
      </c>
      <c r="L34" s="8">
        <f t="shared" si="1"/>
        <v>639.57097600000009</v>
      </c>
      <c r="M34" s="8">
        <f t="shared" si="1"/>
        <v>713.74439600000005</v>
      </c>
      <c r="N34" s="8">
        <f t="shared" si="1"/>
        <v>824.25957899999969</v>
      </c>
      <c r="O34" s="8">
        <f t="shared" si="1"/>
        <v>887.8583900000001</v>
      </c>
      <c r="P34" s="8">
        <f t="shared" si="1"/>
        <v>897.73894199999995</v>
      </c>
      <c r="Q34" s="8">
        <f t="shared" si="1"/>
        <v>774.07566299999996</v>
      </c>
      <c r="R34" s="8">
        <f t="shared" si="1"/>
        <v>985.4703669999999</v>
      </c>
      <c r="S34" s="8">
        <f t="shared" si="1"/>
        <v>1175.6663819999999</v>
      </c>
      <c r="T34" s="8">
        <f t="shared" si="1"/>
        <v>1317.296519</v>
      </c>
      <c r="U34" s="8">
        <f t="shared" si="1"/>
        <v>1394.9481919999998</v>
      </c>
      <c r="V34" s="8">
        <f t="shared" si="1"/>
        <v>1514.7795170000002</v>
      </c>
      <c r="W34" s="8">
        <f t="shared" si="1"/>
        <v>1485.038571</v>
      </c>
      <c r="X34" s="8">
        <f t="shared" si="1"/>
        <v>1379.5819289999997</v>
      </c>
      <c r="Y34" s="8">
        <f t="shared" ref="Y34:AB34" si="2">SUM(Y9:Y33)</f>
        <v>1971.8745599999995</v>
      </c>
      <c r="Z34" s="8">
        <f t="shared" si="2"/>
        <v>2002.7527749999995</v>
      </c>
      <c r="AA34" s="8">
        <f t="shared" si="2"/>
        <v>1980.4737310000003</v>
      </c>
      <c r="AB34" s="8">
        <f t="shared" si="2"/>
        <v>2104.7026390000001</v>
      </c>
      <c r="AC34" s="38">
        <f t="shared" si="0"/>
        <v>26305.805189000002</v>
      </c>
    </row>
    <row r="35" spans="1:29" ht="12.75" customHeight="1" x14ac:dyDescent="0.15">
      <c r="A35" s="43"/>
      <c r="B35" s="50" t="s">
        <v>26</v>
      </c>
      <c r="C35" s="8">
        <f>C36-C34</f>
        <v>372.64767099999995</v>
      </c>
      <c r="D35" s="8">
        <f t="shared" ref="D35:X35" si="3">D36-D34</f>
        <v>464.17254400000007</v>
      </c>
      <c r="E35" s="8">
        <f t="shared" si="3"/>
        <v>630.45820700000013</v>
      </c>
      <c r="F35" s="8">
        <f t="shared" si="3"/>
        <v>717.76069200000018</v>
      </c>
      <c r="G35" s="8">
        <f t="shared" si="3"/>
        <v>825.34957700000007</v>
      </c>
      <c r="H35" s="8">
        <f t="shared" si="3"/>
        <v>735.04398299999991</v>
      </c>
      <c r="I35" s="8">
        <f t="shared" si="3"/>
        <v>462.68017599999985</v>
      </c>
      <c r="J35" s="8">
        <f t="shared" si="3"/>
        <v>517.73173499999996</v>
      </c>
      <c r="K35" s="8">
        <f t="shared" si="3"/>
        <v>494.80761900000016</v>
      </c>
      <c r="L35" s="8">
        <f t="shared" si="3"/>
        <v>453.03107399999988</v>
      </c>
      <c r="M35" s="8">
        <f t="shared" si="3"/>
        <v>406.16638399999988</v>
      </c>
      <c r="N35" s="8">
        <f t="shared" si="3"/>
        <v>367.3921710000003</v>
      </c>
      <c r="O35" s="8">
        <f t="shared" si="3"/>
        <v>271.47404999999981</v>
      </c>
      <c r="P35" s="8">
        <f t="shared" si="3"/>
        <v>214.04934800000001</v>
      </c>
      <c r="Q35" s="8">
        <f t="shared" si="3"/>
        <v>158.84798499999999</v>
      </c>
      <c r="R35" s="8">
        <f t="shared" si="3"/>
        <v>58.189873000000034</v>
      </c>
      <c r="S35" s="8">
        <f t="shared" si="3"/>
        <v>-44.958371999999827</v>
      </c>
      <c r="T35" s="8">
        <f t="shared" si="3"/>
        <v>2.0963710000000901</v>
      </c>
      <c r="U35" s="8">
        <f t="shared" si="3"/>
        <v>333.28694800000017</v>
      </c>
      <c r="V35" s="8">
        <f t="shared" si="3"/>
        <v>384.38819299999977</v>
      </c>
      <c r="W35" s="8">
        <f t="shared" si="3"/>
        <v>496.02744899999993</v>
      </c>
      <c r="X35" s="8">
        <f t="shared" si="3"/>
        <v>552.06141100000036</v>
      </c>
      <c r="Y35" s="8">
        <f t="shared" ref="Y35:AB35" si="4">Y36-Y34</f>
        <v>27.243440000000192</v>
      </c>
      <c r="Z35" s="8">
        <f t="shared" si="4"/>
        <v>25.095791000000872</v>
      </c>
      <c r="AA35" s="8">
        <f t="shared" si="4"/>
        <v>24.103544999999485</v>
      </c>
      <c r="AB35" s="8">
        <f t="shared" si="4"/>
        <v>45.207746999999472</v>
      </c>
      <c r="AC35" s="38">
        <f t="shared" si="0"/>
        <v>8994.3556119999994</v>
      </c>
    </row>
    <row r="36" spans="1:29" ht="12.75" customHeight="1" x14ac:dyDescent="0.15">
      <c r="A36" s="43"/>
      <c r="B36" s="50" t="s">
        <v>7</v>
      </c>
      <c r="C36" s="8">
        <v>540.84948599999996</v>
      </c>
      <c r="D36" s="8">
        <v>728.54957899999999</v>
      </c>
      <c r="E36" s="8">
        <v>1003.56061</v>
      </c>
      <c r="F36" s="8">
        <v>1155.7109700000001</v>
      </c>
      <c r="G36" s="8">
        <v>1331.1523400000001</v>
      </c>
      <c r="H36" s="8">
        <v>1326.86151</v>
      </c>
      <c r="I36" s="8">
        <v>1078.14816</v>
      </c>
      <c r="J36" s="8">
        <v>1182.4634699999999</v>
      </c>
      <c r="K36" s="8">
        <v>1129.3281400000001</v>
      </c>
      <c r="L36" s="8">
        <v>1092.60205</v>
      </c>
      <c r="M36" s="8">
        <v>1119.9107799999999</v>
      </c>
      <c r="N36" s="8">
        <v>1191.65175</v>
      </c>
      <c r="O36" s="8">
        <v>1159.3324399999999</v>
      </c>
      <c r="P36" s="10">
        <v>1111.78829</v>
      </c>
      <c r="Q36" s="10">
        <v>932.92364799999996</v>
      </c>
      <c r="R36" s="10">
        <v>1043.6602399999999</v>
      </c>
      <c r="S36" s="10">
        <v>1130.7080100000001</v>
      </c>
      <c r="T36" s="10">
        <v>1319.3928900000001</v>
      </c>
      <c r="U36" s="10">
        <v>1728.23514</v>
      </c>
      <c r="V36" s="10">
        <v>1899.1677099999999</v>
      </c>
      <c r="W36" s="10">
        <v>1981.06602</v>
      </c>
      <c r="X36" s="10">
        <v>1931.6433400000001</v>
      </c>
      <c r="Y36" s="10">
        <v>1999.1179999999997</v>
      </c>
      <c r="Z36" s="10">
        <v>2027.8485660000003</v>
      </c>
      <c r="AA36" s="10">
        <v>2004.5772759999998</v>
      </c>
      <c r="AB36" s="10">
        <v>2149.9103859999996</v>
      </c>
      <c r="AC36" s="38">
        <f t="shared" si="0"/>
        <v>35300.160800999991</v>
      </c>
    </row>
    <row r="37" spans="1:29" s="30" customFormat="1" x14ac:dyDescent="0.15">
      <c r="A37" s="31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30" customFormat="1" x14ac:dyDescent="0.15">
      <c r="A39" s="3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1">
        <v>630790</v>
      </c>
      <c r="C40" s="13">
        <f>C9/C$36*100</f>
        <v>7.0112188291882749</v>
      </c>
      <c r="D40" s="72">
        <f t="shared" ref="D40:R50" si="5">D9/D$36*100</f>
        <v>7.3667859466294461</v>
      </c>
      <c r="E40" s="72">
        <f t="shared" si="5"/>
        <v>5.5531392369016954</v>
      </c>
      <c r="F40" s="72">
        <f t="shared" si="5"/>
        <v>6.1632683126647141</v>
      </c>
      <c r="G40" s="72">
        <f t="shared" si="5"/>
        <v>6.3594939854892933</v>
      </c>
      <c r="H40" s="72">
        <f t="shared" si="5"/>
        <v>7.4612677550651094</v>
      </c>
      <c r="I40" s="72">
        <f t="shared" si="5"/>
        <v>7.194468615519412</v>
      </c>
      <c r="J40" s="72">
        <f t="shared" si="5"/>
        <v>5.8837982538268179</v>
      </c>
      <c r="K40" s="72">
        <f t="shared" si="5"/>
        <v>6.1588643314953613</v>
      </c>
      <c r="L40" s="72">
        <f t="shared" si="5"/>
        <v>6.8962056221659118</v>
      </c>
      <c r="M40" s="72">
        <f t="shared" si="5"/>
        <v>10.007315404178895</v>
      </c>
      <c r="N40" s="72">
        <f t="shared" si="5"/>
        <v>10.1753273135377</v>
      </c>
      <c r="O40" s="72">
        <f t="shared" si="5"/>
        <v>13.128461151315665</v>
      </c>
      <c r="P40" s="72">
        <f t="shared" si="5"/>
        <v>14.40255464464372</v>
      </c>
      <c r="Q40" s="72">
        <f t="shared" si="5"/>
        <v>21.82580604924274</v>
      </c>
      <c r="R40" s="72">
        <f t="shared" si="5"/>
        <v>20.908163465152224</v>
      </c>
      <c r="S40" s="78">
        <f t="shared" ref="S40:AC40" si="6">S9/S$36*100</f>
        <v>22.661599876700258</v>
      </c>
      <c r="T40" s="78">
        <f t="shared" si="6"/>
        <v>20.814306191994106</v>
      </c>
      <c r="U40" s="78">
        <f t="shared" si="6"/>
        <v>18.387507327272605</v>
      </c>
      <c r="V40" s="78">
        <f t="shared" si="6"/>
        <v>18.661435961334874</v>
      </c>
      <c r="W40" s="78">
        <f t="shared" si="6"/>
        <v>15.457782472085407</v>
      </c>
      <c r="X40" s="78">
        <f t="shared" si="6"/>
        <v>16.899541247609406</v>
      </c>
      <c r="Y40" s="78">
        <f t="shared" si="6"/>
        <v>26.478084985478599</v>
      </c>
      <c r="Z40" s="78">
        <f t="shared" si="6"/>
        <v>25.346265180631832</v>
      </c>
      <c r="AA40" s="78">
        <f t="shared" si="6"/>
        <v>25.896222820396776</v>
      </c>
      <c r="AB40" s="78">
        <f t="shared" si="6"/>
        <v>36.624989679918698</v>
      </c>
      <c r="AC40" s="78">
        <f t="shared" si="6"/>
        <v>16.564445728627835</v>
      </c>
    </row>
    <row r="41" spans="1:29" ht="12.75" customHeight="1" x14ac:dyDescent="0.15">
      <c r="A41" s="43">
        <v>2</v>
      </c>
      <c r="B41" s="71">
        <v>961900</v>
      </c>
      <c r="C41" s="72">
        <f t="shared" ref="C41:R67" si="7">C10/C$36*100</f>
        <v>0</v>
      </c>
      <c r="D41" s="72">
        <f t="shared" si="7"/>
        <v>0</v>
      </c>
      <c r="E41" s="72">
        <f t="shared" si="7"/>
        <v>0</v>
      </c>
      <c r="F41" s="72">
        <f t="shared" si="7"/>
        <v>0</v>
      </c>
      <c r="G41" s="72">
        <f t="shared" si="7"/>
        <v>0</v>
      </c>
      <c r="H41" s="72">
        <f t="shared" si="7"/>
        <v>0</v>
      </c>
      <c r="I41" s="72">
        <f t="shared" si="7"/>
        <v>0</v>
      </c>
      <c r="J41" s="72">
        <f t="shared" si="7"/>
        <v>0</v>
      </c>
      <c r="K41" s="72">
        <f t="shared" si="7"/>
        <v>0</v>
      </c>
      <c r="L41" s="72">
        <f t="shared" si="7"/>
        <v>0</v>
      </c>
      <c r="M41" s="72">
        <f t="shared" si="7"/>
        <v>0</v>
      </c>
      <c r="N41" s="72">
        <f t="shared" si="7"/>
        <v>0</v>
      </c>
      <c r="O41" s="72">
        <f t="shared" si="7"/>
        <v>0</v>
      </c>
      <c r="P41" s="72">
        <f t="shared" si="7"/>
        <v>0</v>
      </c>
      <c r="Q41" s="72">
        <f t="shared" si="7"/>
        <v>0</v>
      </c>
      <c r="R41" s="78">
        <f t="shared" si="7"/>
        <v>0</v>
      </c>
      <c r="S41" s="78">
        <f t="shared" ref="S41:AC41" si="8">S10/S$36*100</f>
        <v>0</v>
      </c>
      <c r="T41" s="78">
        <f t="shared" si="8"/>
        <v>1.8067891816515698</v>
      </c>
      <c r="U41" s="78">
        <f t="shared" si="8"/>
        <v>2.6767587887375091</v>
      </c>
      <c r="V41" s="78">
        <f t="shared" si="8"/>
        <v>2.6126708420079447</v>
      </c>
      <c r="W41" s="78">
        <f t="shared" si="8"/>
        <v>1.9873399272175696</v>
      </c>
      <c r="X41" s="78">
        <f t="shared" si="8"/>
        <v>1.9991541502687553</v>
      </c>
      <c r="Y41" s="78">
        <f t="shared" si="8"/>
        <v>26.125192309808625</v>
      </c>
      <c r="Z41" s="78">
        <f t="shared" si="8"/>
        <v>25.319107038291534</v>
      </c>
      <c r="AA41" s="78">
        <f t="shared" si="8"/>
        <v>23.181373178451619</v>
      </c>
      <c r="AB41" s="78">
        <f t="shared" si="8"/>
        <v>19.124296606844709</v>
      </c>
      <c r="AC41" s="78">
        <f t="shared" si="8"/>
        <v>5.9752014725673677</v>
      </c>
    </row>
    <row r="42" spans="1:29" ht="12.75" customHeight="1" x14ac:dyDescent="0.15">
      <c r="A42" s="43">
        <v>3</v>
      </c>
      <c r="B42" s="71">
        <v>630392</v>
      </c>
      <c r="C42" s="72">
        <f t="shared" si="7"/>
        <v>0.41247187207274155</v>
      </c>
      <c r="D42" s="72">
        <f t="shared" si="5"/>
        <v>0.27680806607123165</v>
      </c>
      <c r="E42" s="72">
        <f t="shared" si="5"/>
        <v>0.22693826135722883</v>
      </c>
      <c r="F42" s="72">
        <f t="shared" si="5"/>
        <v>0.30451264125320188</v>
      </c>
      <c r="G42" s="72">
        <f t="shared" si="5"/>
        <v>0.25835735675452443</v>
      </c>
      <c r="H42" s="72">
        <f t="shared" si="5"/>
        <v>0.28886255054606264</v>
      </c>
      <c r="I42" s="72">
        <f t="shared" si="5"/>
        <v>0.49330956517145108</v>
      </c>
      <c r="J42" s="72">
        <f t="shared" si="5"/>
        <v>0.60961621080776396</v>
      </c>
      <c r="K42" s="72">
        <f t="shared" si="5"/>
        <v>0.5208923599477473</v>
      </c>
      <c r="L42" s="72">
        <f t="shared" si="5"/>
        <v>0.62362678158987528</v>
      </c>
      <c r="M42" s="72">
        <f t="shared" si="5"/>
        <v>0.56094798908891663</v>
      </c>
      <c r="N42" s="72">
        <f t="shared" si="5"/>
        <v>0.92638356801808919</v>
      </c>
      <c r="O42" s="72">
        <f t="shared" si="5"/>
        <v>1.1963904848552329</v>
      </c>
      <c r="P42" s="72">
        <f t="shared" si="5"/>
        <v>1.3831794360777088</v>
      </c>
      <c r="Q42" s="72">
        <f t="shared" si="5"/>
        <v>1.4152857019227367</v>
      </c>
      <c r="R42" s="78">
        <f t="shared" si="7"/>
        <v>1.2244361249212676</v>
      </c>
      <c r="S42" s="78">
        <f t="shared" ref="S42:AC42" si="9">S11/S$36*100</f>
        <v>1.4904717974006392</v>
      </c>
      <c r="T42" s="78">
        <f t="shared" si="9"/>
        <v>1.3141817825014956</v>
      </c>
      <c r="U42" s="78">
        <f t="shared" si="9"/>
        <v>1.3874489324409873</v>
      </c>
      <c r="V42" s="78">
        <f t="shared" si="9"/>
        <v>0.99486258641160241</v>
      </c>
      <c r="W42" s="78">
        <f t="shared" si="9"/>
        <v>1.2863975628636546</v>
      </c>
      <c r="X42" s="78">
        <f t="shared" si="9"/>
        <v>1.2695517072007712</v>
      </c>
      <c r="Y42" s="78">
        <f t="shared" si="9"/>
        <v>17.275738750789099</v>
      </c>
      <c r="Z42" s="78">
        <f t="shared" si="9"/>
        <v>19.009489192794092</v>
      </c>
      <c r="AA42" s="78">
        <f t="shared" si="9"/>
        <v>19.186936897113664</v>
      </c>
      <c r="AB42" s="78">
        <f t="shared" si="9"/>
        <v>16.991300213198752</v>
      </c>
      <c r="AC42" s="78">
        <f t="shared" si="9"/>
        <v>4.8807841519837849</v>
      </c>
    </row>
    <row r="43" spans="1:29" ht="12.75" customHeight="1" x14ac:dyDescent="0.15">
      <c r="A43" s="43">
        <v>4</v>
      </c>
      <c r="B43" s="71">
        <v>940490</v>
      </c>
      <c r="C43" s="72">
        <f t="shared" si="7"/>
        <v>1.2646882685583252</v>
      </c>
      <c r="D43" s="72">
        <f t="shared" si="5"/>
        <v>0.86380339532115769</v>
      </c>
      <c r="E43" s="72">
        <f t="shared" si="5"/>
        <v>0.7801956276462465</v>
      </c>
      <c r="F43" s="72">
        <f t="shared" si="5"/>
        <v>1.0332207887582827</v>
      </c>
      <c r="G43" s="72">
        <f t="shared" si="5"/>
        <v>1.0263231780068087</v>
      </c>
      <c r="H43" s="72">
        <f t="shared" si="5"/>
        <v>1.5271660868359955</v>
      </c>
      <c r="I43" s="72">
        <f t="shared" si="5"/>
        <v>2.1524096465554416</v>
      </c>
      <c r="J43" s="72">
        <f t="shared" si="5"/>
        <v>2.1330078805732575</v>
      </c>
      <c r="K43" s="72">
        <f t="shared" si="5"/>
        <v>1.9322588561372427</v>
      </c>
      <c r="L43" s="72">
        <f t="shared" si="5"/>
        <v>2.9999379920621605</v>
      </c>
      <c r="M43" s="72">
        <f t="shared" si="5"/>
        <v>3.4817469120174018</v>
      </c>
      <c r="N43" s="72">
        <f t="shared" si="5"/>
        <v>3.925087258085258</v>
      </c>
      <c r="O43" s="72">
        <f t="shared" si="5"/>
        <v>4.9667456040477918</v>
      </c>
      <c r="P43" s="72">
        <f t="shared" si="5"/>
        <v>4.9586806675216923</v>
      </c>
      <c r="Q43" s="72">
        <f t="shared" si="5"/>
        <v>5.4142327840316469</v>
      </c>
      <c r="R43" s="78">
        <f t="shared" si="7"/>
        <v>9.3236789398051627</v>
      </c>
      <c r="S43" s="78">
        <f t="shared" ref="S43:AC43" si="10">S12/S$36*100</f>
        <v>11.818672886203396</v>
      </c>
      <c r="T43" s="78">
        <f t="shared" si="10"/>
        <v>10.672335213205523</v>
      </c>
      <c r="U43" s="78">
        <f t="shared" si="10"/>
        <v>6.1391378721763523</v>
      </c>
      <c r="V43" s="78">
        <f t="shared" si="10"/>
        <v>6.5406681751134039</v>
      </c>
      <c r="W43" s="78">
        <f t="shared" si="10"/>
        <v>6.0908528429557336</v>
      </c>
      <c r="X43" s="78">
        <f t="shared" si="10"/>
        <v>4.9076201096212717</v>
      </c>
      <c r="Y43" s="78">
        <f t="shared" si="10"/>
        <v>5.3456442291050354</v>
      </c>
      <c r="Z43" s="78">
        <f t="shared" si="10"/>
        <v>5.7598023816143273</v>
      </c>
      <c r="AA43" s="78">
        <f t="shared" si="10"/>
        <v>6.8187284489600293</v>
      </c>
      <c r="AB43" s="78">
        <f t="shared" si="10"/>
        <v>6.0426737712406222</v>
      </c>
      <c r="AC43" s="78">
        <f t="shared" si="10"/>
        <v>4.8913076196272947</v>
      </c>
    </row>
    <row r="44" spans="1:29" ht="12.75" customHeight="1" x14ac:dyDescent="0.15">
      <c r="A44" s="43">
        <v>5</v>
      </c>
      <c r="B44" s="71">
        <v>420292</v>
      </c>
      <c r="C44" s="72">
        <f t="shared" si="7"/>
        <v>0.58995877459334412</v>
      </c>
      <c r="D44" s="72">
        <f t="shared" si="5"/>
        <v>0.76931840489060255</v>
      </c>
      <c r="E44" s="72">
        <f t="shared" si="5"/>
        <v>1.4365159270250754</v>
      </c>
      <c r="F44" s="72">
        <f t="shared" si="5"/>
        <v>1.6373689002882788</v>
      </c>
      <c r="G44" s="72">
        <f t="shared" si="5"/>
        <v>1.3950430346687441</v>
      </c>
      <c r="H44" s="72">
        <f t="shared" si="5"/>
        <v>2.236076016705014</v>
      </c>
      <c r="I44" s="72">
        <f t="shared" si="5"/>
        <v>4.5708573114849074</v>
      </c>
      <c r="J44" s="72">
        <f t="shared" si="5"/>
        <v>4.0637033801982909</v>
      </c>
      <c r="K44" s="72">
        <f t="shared" si="5"/>
        <v>4.8073813161159693</v>
      </c>
      <c r="L44" s="72">
        <f t="shared" si="5"/>
        <v>5.3558131251904575</v>
      </c>
      <c r="M44" s="72">
        <f t="shared" si="5"/>
        <v>5.0208150509989729</v>
      </c>
      <c r="N44" s="72">
        <f t="shared" si="5"/>
        <v>3.8826293000450844</v>
      </c>
      <c r="O44" s="72">
        <f t="shared" si="5"/>
        <v>6.1626929890791295</v>
      </c>
      <c r="P44" s="72">
        <f t="shared" si="5"/>
        <v>7.4856456709037653</v>
      </c>
      <c r="Q44" s="72">
        <f t="shared" si="5"/>
        <v>7.7672086194131937</v>
      </c>
      <c r="R44" s="78">
        <f t="shared" si="7"/>
        <v>9.2547422329703775</v>
      </c>
      <c r="S44" s="78">
        <f t="shared" ref="S44:AC44" si="11">S13/S$36*100</f>
        <v>11.173727954752879</v>
      </c>
      <c r="T44" s="78">
        <f t="shared" si="11"/>
        <v>13.09532159143286</v>
      </c>
      <c r="U44" s="78">
        <f t="shared" si="11"/>
        <v>11.049432023468752</v>
      </c>
      <c r="V44" s="78">
        <f t="shared" si="11"/>
        <v>11.969955881358155</v>
      </c>
      <c r="W44" s="78">
        <f t="shared" si="11"/>
        <v>12.080169695707568</v>
      </c>
      <c r="X44" s="78">
        <f t="shared" si="11"/>
        <v>11.70823056807164</v>
      </c>
      <c r="Y44" s="78">
        <f t="shared" si="11"/>
        <v>2.6835916639237909</v>
      </c>
      <c r="Z44" s="78">
        <f t="shared" si="11"/>
        <v>3.4134434474334405</v>
      </c>
      <c r="AA44" s="78">
        <f t="shared" si="11"/>
        <v>4.4051425733113021</v>
      </c>
      <c r="AB44" s="78">
        <f t="shared" si="11"/>
        <v>2.5599387936535143</v>
      </c>
      <c r="AC44" s="78">
        <f t="shared" si="11"/>
        <v>6.16379550015637</v>
      </c>
    </row>
    <row r="45" spans="1:29" ht="12.75" customHeight="1" x14ac:dyDescent="0.15">
      <c r="A45" s="43">
        <v>6</v>
      </c>
      <c r="B45" s="71">
        <v>570320</v>
      </c>
      <c r="C45" s="72">
        <f t="shared" si="7"/>
        <v>1.4549136504125291</v>
      </c>
      <c r="D45" s="72">
        <f t="shared" si="5"/>
        <v>1.8056996228118058</v>
      </c>
      <c r="E45" s="72">
        <f t="shared" si="5"/>
        <v>2.6308860408540746</v>
      </c>
      <c r="F45" s="72">
        <f t="shared" si="5"/>
        <v>3.0501222983113152</v>
      </c>
      <c r="G45" s="72">
        <f t="shared" si="5"/>
        <v>3.6538489651755408</v>
      </c>
      <c r="H45" s="72">
        <f t="shared" si="5"/>
        <v>4.1787772561131868</v>
      </c>
      <c r="I45" s="72">
        <f t="shared" si="5"/>
        <v>5.4014917578674906</v>
      </c>
      <c r="J45" s="72">
        <f t="shared" si="5"/>
        <v>5.3615104913135294</v>
      </c>
      <c r="K45" s="72">
        <f t="shared" si="5"/>
        <v>5.2092070423393499</v>
      </c>
      <c r="L45" s="72">
        <f t="shared" si="5"/>
        <v>5.534770871059596</v>
      </c>
      <c r="M45" s="72">
        <f t="shared" si="5"/>
        <v>6.0545487382485952</v>
      </c>
      <c r="N45" s="72">
        <f t="shared" si="5"/>
        <v>6.9689356810830008</v>
      </c>
      <c r="O45" s="72">
        <f t="shared" si="5"/>
        <v>7.368469651379721</v>
      </c>
      <c r="P45" s="72">
        <f t="shared" si="5"/>
        <v>7.6216432356919315</v>
      </c>
      <c r="Q45" s="72">
        <f t="shared" si="5"/>
        <v>4.7458915951930081</v>
      </c>
      <c r="R45" s="78">
        <f t="shared" si="7"/>
        <v>7.1999886668098032</v>
      </c>
      <c r="S45" s="78">
        <f t="shared" ref="S45:AC45" si="12">S14/S$36*100</f>
        <v>7.7951545598407845</v>
      </c>
      <c r="T45" s="78">
        <f t="shared" si="12"/>
        <v>7.0472938504314655</v>
      </c>
      <c r="U45" s="78">
        <f t="shared" si="12"/>
        <v>5.4661419510310383</v>
      </c>
      <c r="V45" s="78">
        <f t="shared" si="12"/>
        <v>5.1335197774608332</v>
      </c>
      <c r="W45" s="78">
        <f t="shared" si="12"/>
        <v>4.437210275304202</v>
      </c>
      <c r="X45" s="78">
        <f t="shared" si="12"/>
        <v>4.3511091441963607</v>
      </c>
      <c r="Y45" s="78">
        <f t="shared" si="12"/>
        <v>1.6605485519113932</v>
      </c>
      <c r="Z45" s="78">
        <f t="shared" si="12"/>
        <v>2.1789325268581217</v>
      </c>
      <c r="AA45" s="78">
        <f t="shared" si="12"/>
        <v>2.9771013427371611</v>
      </c>
      <c r="AB45" s="78">
        <f t="shared" si="12"/>
        <v>2.4477290933930123</v>
      </c>
      <c r="AC45" s="78">
        <f t="shared" si="12"/>
        <v>4.5406303671981973</v>
      </c>
    </row>
    <row r="46" spans="1:29" ht="12.75" customHeight="1" x14ac:dyDescent="0.15">
      <c r="A46" s="43">
        <v>7</v>
      </c>
      <c r="B46" s="71">
        <v>630532</v>
      </c>
      <c r="C46" s="72">
        <f t="shared" si="7"/>
        <v>0</v>
      </c>
      <c r="D46" s="72">
        <f t="shared" si="5"/>
        <v>0.57269458665077344</v>
      </c>
      <c r="E46" s="72">
        <f t="shared" si="5"/>
        <v>0.81360865688022577</v>
      </c>
      <c r="F46" s="72">
        <f t="shared" si="5"/>
        <v>1.7092822092014923</v>
      </c>
      <c r="G46" s="72">
        <f t="shared" si="5"/>
        <v>1.790945730523976</v>
      </c>
      <c r="H46" s="72">
        <f t="shared" si="5"/>
        <v>2.4651299139727101</v>
      </c>
      <c r="I46" s="72">
        <f t="shared" si="5"/>
        <v>4.5644584692330232</v>
      </c>
      <c r="J46" s="72">
        <f t="shared" si="5"/>
        <v>3.7673405674003617</v>
      </c>
      <c r="K46" s="72">
        <f t="shared" si="5"/>
        <v>5.1912769126606548</v>
      </c>
      <c r="L46" s="72">
        <f t="shared" si="5"/>
        <v>4.9497046980645889</v>
      </c>
      <c r="M46" s="72">
        <f t="shared" si="5"/>
        <v>4.4357243351117663</v>
      </c>
      <c r="N46" s="72">
        <f t="shared" si="5"/>
        <v>3.1442619036979558</v>
      </c>
      <c r="O46" s="72">
        <f t="shared" si="5"/>
        <v>3.2917347676392117</v>
      </c>
      <c r="P46" s="72">
        <f t="shared" si="5"/>
        <v>4.0346962100131494</v>
      </c>
      <c r="Q46" s="72">
        <f t="shared" si="5"/>
        <v>3.7561908817644207</v>
      </c>
      <c r="R46" s="78">
        <f t="shared" si="7"/>
        <v>4.8620468668999033</v>
      </c>
      <c r="S46" s="78">
        <f t="shared" ref="S46:AC46" si="13">S15/S$36*100</f>
        <v>5.1822161408408176</v>
      </c>
      <c r="T46" s="78">
        <f t="shared" si="13"/>
        <v>4.1489906012757123</v>
      </c>
      <c r="U46" s="78">
        <f t="shared" si="13"/>
        <v>3.0064798937024273</v>
      </c>
      <c r="V46" s="78">
        <f t="shared" si="13"/>
        <v>2.4769159012291762</v>
      </c>
      <c r="W46" s="78">
        <f t="shared" si="13"/>
        <v>2.2071899956166026</v>
      </c>
      <c r="X46" s="78">
        <f t="shared" si="13"/>
        <v>2.037573199201463</v>
      </c>
      <c r="Y46" s="78">
        <f t="shared" si="13"/>
        <v>1.8091545871729435</v>
      </c>
      <c r="Z46" s="78">
        <f t="shared" si="13"/>
        <v>1.8884596040392887</v>
      </c>
      <c r="AA46" s="78">
        <f t="shared" si="13"/>
        <v>1.9718974405853735</v>
      </c>
      <c r="AB46" s="78">
        <f t="shared" si="13"/>
        <v>2.788043464059065</v>
      </c>
      <c r="AC46" s="78">
        <f t="shared" si="13"/>
        <v>2.8906649653876184</v>
      </c>
    </row>
    <row r="47" spans="1:29" ht="12.75" customHeight="1" x14ac:dyDescent="0.15">
      <c r="A47" s="43">
        <v>8</v>
      </c>
      <c r="B47" s="71">
        <v>630253</v>
      </c>
      <c r="C47" s="72">
        <f t="shared" si="7"/>
        <v>4.8072524192063301E-2</v>
      </c>
      <c r="D47" s="72">
        <f t="shared" si="5"/>
        <v>0.12190247933696219</v>
      </c>
      <c r="E47" s="72">
        <f t="shared" si="5"/>
        <v>0.13677390147865609</v>
      </c>
      <c r="F47" s="72">
        <f t="shared" si="5"/>
        <v>3.1286715224309071E-2</v>
      </c>
      <c r="G47" s="72">
        <f t="shared" si="5"/>
        <v>0.37671743866671181</v>
      </c>
      <c r="H47" s="72">
        <f t="shared" si="5"/>
        <v>0.8183216498608058</v>
      </c>
      <c r="I47" s="72">
        <f t="shared" si="5"/>
        <v>1.5931444895291573</v>
      </c>
      <c r="J47" s="72">
        <f t="shared" si="5"/>
        <v>3.6801629060050369</v>
      </c>
      <c r="K47" s="72">
        <f t="shared" si="5"/>
        <v>3.1047253458149013</v>
      </c>
      <c r="L47" s="72">
        <f t="shared" si="5"/>
        <v>3.5704142235501024</v>
      </c>
      <c r="M47" s="72">
        <f t="shared" si="5"/>
        <v>3.2503963396084106</v>
      </c>
      <c r="N47" s="72">
        <f t="shared" si="5"/>
        <v>4.271534783547291</v>
      </c>
      <c r="O47" s="72">
        <f t="shared" si="5"/>
        <v>5.2952239480161536</v>
      </c>
      <c r="P47" s="72">
        <f t="shared" si="5"/>
        <v>3.6789468253888513</v>
      </c>
      <c r="Q47" s="72">
        <f t="shared" si="5"/>
        <v>2.3904646481852287</v>
      </c>
      <c r="R47" s="78">
        <f t="shared" si="7"/>
        <v>2.5984427652432176</v>
      </c>
      <c r="S47" s="78">
        <f t="shared" ref="S47:AC47" si="14">S16/S$36*100</f>
        <v>2.7209650703721464</v>
      </c>
      <c r="T47" s="78">
        <f t="shared" si="14"/>
        <v>3.2446827116068513</v>
      </c>
      <c r="U47" s="78">
        <f t="shared" si="14"/>
        <v>2.7109146154729848</v>
      </c>
      <c r="V47" s="78">
        <f t="shared" si="14"/>
        <v>2.2630962380884205</v>
      </c>
      <c r="W47" s="78">
        <f t="shared" si="14"/>
        <v>2.4935183129333569</v>
      </c>
      <c r="X47" s="78">
        <f t="shared" si="14"/>
        <v>1.9919726485325182</v>
      </c>
      <c r="Y47" s="78">
        <f t="shared" si="14"/>
        <v>2.3265330510755247</v>
      </c>
      <c r="Z47" s="78">
        <f t="shared" si="14"/>
        <v>1.7840397259723189</v>
      </c>
      <c r="AA47" s="78">
        <f t="shared" si="14"/>
        <v>1.6314240110142806</v>
      </c>
      <c r="AB47" s="78">
        <f t="shared" si="14"/>
        <v>0.43955692579272004</v>
      </c>
      <c r="AC47" s="78">
        <f t="shared" si="14"/>
        <v>2.177497514340573</v>
      </c>
    </row>
    <row r="48" spans="1:29" ht="12.75" customHeight="1" x14ac:dyDescent="0.15">
      <c r="A48" s="43">
        <v>9</v>
      </c>
      <c r="B48" s="71">
        <v>630533</v>
      </c>
      <c r="C48" s="72">
        <f t="shared" si="7"/>
        <v>0</v>
      </c>
      <c r="D48" s="72">
        <f t="shared" si="5"/>
        <v>0.45295132893076584</v>
      </c>
      <c r="E48" s="72">
        <f t="shared" si="5"/>
        <v>0.61250520783194162</v>
      </c>
      <c r="F48" s="72">
        <f t="shared" si="5"/>
        <v>0.40699457927616622</v>
      </c>
      <c r="G48" s="72">
        <f t="shared" si="5"/>
        <v>0.5334666654306448</v>
      </c>
      <c r="H48" s="72">
        <f t="shared" si="5"/>
        <v>0.51988357096891002</v>
      </c>
      <c r="I48" s="72">
        <f t="shared" si="5"/>
        <v>0.60502185525225027</v>
      </c>
      <c r="J48" s="72">
        <f t="shared" si="5"/>
        <v>0.38270171678115356</v>
      </c>
      <c r="K48" s="72">
        <f t="shared" si="5"/>
        <v>0.56940979085139942</v>
      </c>
      <c r="L48" s="72">
        <f t="shared" si="5"/>
        <v>1.011554481341125</v>
      </c>
      <c r="M48" s="72">
        <f t="shared" si="5"/>
        <v>1.3325303467478009</v>
      </c>
      <c r="N48" s="72">
        <f t="shared" si="5"/>
        <v>1.3887219986879555</v>
      </c>
      <c r="O48" s="72">
        <f t="shared" si="5"/>
        <v>0.98048727076074926</v>
      </c>
      <c r="P48" s="72">
        <f t="shared" si="5"/>
        <v>1.3689046859811771</v>
      </c>
      <c r="Q48" s="72">
        <f t="shared" si="5"/>
        <v>1.175578411321395</v>
      </c>
      <c r="R48" s="78">
        <f t="shared" si="7"/>
        <v>1.1304766194791518</v>
      </c>
      <c r="S48" s="78">
        <f t="shared" ref="S48:AC48" si="15">S17/S$36*100</f>
        <v>1.9268774791822694</v>
      </c>
      <c r="T48" s="78">
        <f t="shared" si="15"/>
        <v>1.6917129210844846</v>
      </c>
      <c r="U48" s="78">
        <f t="shared" si="15"/>
        <v>1.2566749452855126</v>
      </c>
      <c r="V48" s="78">
        <f t="shared" si="15"/>
        <v>1.1863242978156994</v>
      </c>
      <c r="W48" s="78">
        <f t="shared" si="15"/>
        <v>1.2621700007756431</v>
      </c>
      <c r="X48" s="78">
        <f t="shared" si="15"/>
        <v>0.96278389570612966</v>
      </c>
      <c r="Y48" s="78">
        <f t="shared" si="15"/>
        <v>2.0163926291494554</v>
      </c>
      <c r="Z48" s="78">
        <f t="shared" si="15"/>
        <v>1.6082096339337795</v>
      </c>
      <c r="AA48" s="78">
        <f t="shared" si="15"/>
        <v>1.3424725662708752</v>
      </c>
      <c r="AB48" s="78">
        <f t="shared" si="15"/>
        <v>1.211846789971273</v>
      </c>
      <c r="AC48" s="78">
        <f t="shared" si="15"/>
        <v>1.1199660313977959</v>
      </c>
    </row>
    <row r="49" spans="1:29" ht="12.75" customHeight="1" x14ac:dyDescent="0.15">
      <c r="A49" s="43">
        <v>10</v>
      </c>
      <c r="B49" s="71">
        <v>640610</v>
      </c>
      <c r="C49" s="72">
        <f t="shared" si="7"/>
        <v>5.6636620340617281</v>
      </c>
      <c r="D49" s="72">
        <f t="shared" si="5"/>
        <v>5.0532092888629618</v>
      </c>
      <c r="E49" s="72">
        <f t="shared" si="5"/>
        <v>5.1801780063886724</v>
      </c>
      <c r="F49" s="72">
        <f t="shared" si="5"/>
        <v>4.2132604313689255</v>
      </c>
      <c r="G49" s="72">
        <f t="shared" si="5"/>
        <v>3.5513935242002428</v>
      </c>
      <c r="H49" s="72">
        <f t="shared" si="5"/>
        <v>3.3292103710205598</v>
      </c>
      <c r="I49" s="72">
        <f t="shared" si="5"/>
        <v>4.0875105699758372</v>
      </c>
      <c r="J49" s="72">
        <f t="shared" si="5"/>
        <v>3.298114232653631</v>
      </c>
      <c r="K49" s="72">
        <f t="shared" si="5"/>
        <v>2.7684346907356794</v>
      </c>
      <c r="L49" s="72">
        <f t="shared" si="5"/>
        <v>2.3133427216249505</v>
      </c>
      <c r="M49" s="72">
        <f t="shared" si="5"/>
        <v>2.1563839219406389</v>
      </c>
      <c r="N49" s="72">
        <f t="shared" si="5"/>
        <v>2.7824414305605645</v>
      </c>
      <c r="O49" s="72">
        <f t="shared" si="5"/>
        <v>2.7135725624998468</v>
      </c>
      <c r="P49" s="72">
        <f t="shared" si="5"/>
        <v>2.8329512267124168</v>
      </c>
      <c r="Q49" s="72">
        <f t="shared" si="5"/>
        <v>2.8242690660147143</v>
      </c>
      <c r="R49" s="78">
        <f t="shared" si="7"/>
        <v>3.2530368312200917</v>
      </c>
      <c r="S49" s="78">
        <f t="shared" ref="S49:AC49" si="16">S18/S$36*100</f>
        <v>2.6612735325011094</v>
      </c>
      <c r="T49" s="78">
        <f t="shared" si="16"/>
        <v>2.7391884005074481</v>
      </c>
      <c r="U49" s="78">
        <f t="shared" si="16"/>
        <v>1.7143142917462031</v>
      </c>
      <c r="V49" s="78">
        <f t="shared" si="16"/>
        <v>1.3533501472600331</v>
      </c>
      <c r="W49" s="78">
        <f t="shared" si="16"/>
        <v>1.2743359759408723</v>
      </c>
      <c r="X49" s="78">
        <f t="shared" si="16"/>
        <v>1.2562363609008691</v>
      </c>
      <c r="Y49" s="78">
        <f t="shared" si="16"/>
        <v>1.7432840382608732</v>
      </c>
      <c r="Z49" s="78">
        <f t="shared" si="16"/>
        <v>1.4314154659613767</v>
      </c>
      <c r="AA49" s="78">
        <f t="shared" si="16"/>
        <v>1.3278468392654774</v>
      </c>
      <c r="AB49" s="78">
        <f t="shared" si="16"/>
        <v>0.52369099071834535</v>
      </c>
      <c r="AC49" s="78">
        <f t="shared" si="16"/>
        <v>2.4152065589906551</v>
      </c>
    </row>
    <row r="50" spans="1:29" ht="12.75" customHeight="1" x14ac:dyDescent="0.15">
      <c r="A50" s="43">
        <v>11</v>
      </c>
      <c r="B50" s="71">
        <v>420212</v>
      </c>
      <c r="C50" s="72">
        <f t="shared" si="7"/>
        <v>3.3997563972909086</v>
      </c>
      <c r="D50" s="72">
        <f t="shared" si="5"/>
        <v>3.4529700826304368</v>
      </c>
      <c r="E50" s="72">
        <f t="shared" si="5"/>
        <v>4.9190458959922712</v>
      </c>
      <c r="F50" s="72">
        <f t="shared" si="5"/>
        <v>5.6757647632262245</v>
      </c>
      <c r="G50" s="72">
        <f t="shared" si="5"/>
        <v>7.3872932530021318</v>
      </c>
      <c r="H50" s="72">
        <f t="shared" si="5"/>
        <v>5.6830809720300053</v>
      </c>
      <c r="I50" s="72">
        <f t="shared" si="5"/>
        <v>6.083332275964743</v>
      </c>
      <c r="J50" s="72">
        <f t="shared" si="5"/>
        <v>5.5894499641498445</v>
      </c>
      <c r="K50" s="72">
        <f t="shared" si="5"/>
        <v>6.5229222039928967</v>
      </c>
      <c r="L50" s="72">
        <f t="shared" si="5"/>
        <v>6.1539674028618192</v>
      </c>
      <c r="M50" s="72">
        <f t="shared" si="5"/>
        <v>7.2532286009426574</v>
      </c>
      <c r="N50" s="72">
        <f t="shared" si="5"/>
        <v>8.8514735114516476</v>
      </c>
      <c r="O50" s="72">
        <f t="shared" si="5"/>
        <v>8.5989805478055992</v>
      </c>
      <c r="P50" s="72">
        <f t="shared" si="5"/>
        <v>9.6875510354583785</v>
      </c>
      <c r="Q50" s="72">
        <f t="shared" si="5"/>
        <v>7.7790408845976655</v>
      </c>
      <c r="R50" s="78">
        <f t="shared" si="7"/>
        <v>8.279003711016145</v>
      </c>
      <c r="S50" s="78">
        <f t="shared" ref="S50:AC50" si="17">S19/S$36*100</f>
        <v>9.0769516172437843</v>
      </c>
      <c r="T50" s="78">
        <f t="shared" si="17"/>
        <v>8.2935453744941725</v>
      </c>
      <c r="U50" s="78">
        <f t="shared" si="17"/>
        <v>6.7356326871122416</v>
      </c>
      <c r="V50" s="78">
        <f t="shared" si="17"/>
        <v>5.5497306764972327</v>
      </c>
      <c r="W50" s="78">
        <f t="shared" si="17"/>
        <v>5.6939695528168208</v>
      </c>
      <c r="X50" s="78">
        <f t="shared" si="17"/>
        <v>4.9044189493076917</v>
      </c>
      <c r="Y50" s="78">
        <f t="shared" si="17"/>
        <v>1.0482228162619716</v>
      </c>
      <c r="Z50" s="78">
        <f t="shared" si="17"/>
        <v>0.95176682931855561</v>
      </c>
      <c r="AA50" s="78">
        <f t="shared" si="17"/>
        <v>0.98786209127913926</v>
      </c>
      <c r="AB50" s="78">
        <f t="shared" si="17"/>
        <v>1.1165807261698584</v>
      </c>
      <c r="AC50" s="78">
        <f t="shared" si="17"/>
        <v>5.3353262627252596</v>
      </c>
    </row>
    <row r="51" spans="1:29" ht="12.75" customHeight="1" x14ac:dyDescent="0.15">
      <c r="A51" s="43">
        <v>12</v>
      </c>
      <c r="B51" s="71">
        <v>630491</v>
      </c>
      <c r="C51" s="72">
        <f t="shared" si="7"/>
        <v>7.3957729526251241E-4</v>
      </c>
      <c r="D51" s="72">
        <f t="shared" ref="D51:Q60" si="18">D20/D$36*100</f>
        <v>6.5683930619634609E-3</v>
      </c>
      <c r="E51" s="72">
        <f t="shared" si="18"/>
        <v>2.8469630748062146E-2</v>
      </c>
      <c r="F51" s="72">
        <f t="shared" si="18"/>
        <v>5.5412297418964543E-2</v>
      </c>
      <c r="G51" s="72">
        <f t="shared" si="18"/>
        <v>3.1839331026529985E-2</v>
      </c>
      <c r="H51" s="72">
        <f t="shared" si="18"/>
        <v>4.8611780139737416E-2</v>
      </c>
      <c r="I51" s="72">
        <f t="shared" si="18"/>
        <v>7.7360888878203901E-2</v>
      </c>
      <c r="J51" s="72">
        <f t="shared" si="18"/>
        <v>2.2906768527910635</v>
      </c>
      <c r="K51" s="72">
        <f t="shared" si="18"/>
        <v>1.3361520416909118</v>
      </c>
      <c r="L51" s="72">
        <f t="shared" si="18"/>
        <v>1.0388228724264247E-2</v>
      </c>
      <c r="M51" s="72">
        <f t="shared" si="18"/>
        <v>5.1498388112667333E-2</v>
      </c>
      <c r="N51" s="72">
        <f t="shared" si="18"/>
        <v>0.12176241926384952</v>
      </c>
      <c r="O51" s="72">
        <f t="shared" si="18"/>
        <v>8.6445178744416054E-2</v>
      </c>
      <c r="P51" s="72">
        <f t="shared" si="18"/>
        <v>6.0034091562522221E-2</v>
      </c>
      <c r="Q51" s="72">
        <f t="shared" si="18"/>
        <v>8.4404334876502132E-2</v>
      </c>
      <c r="R51" s="78">
        <f t="shared" si="7"/>
        <v>8.1019374657790924E-2</v>
      </c>
      <c r="S51" s="78">
        <f t="shared" ref="S51:AC51" si="19">S20/S$36*100</f>
        <v>0.39811392155964292</v>
      </c>
      <c r="T51" s="78">
        <f t="shared" si="19"/>
        <v>0.69668739839881955</v>
      </c>
      <c r="U51" s="78">
        <f t="shared" si="19"/>
        <v>0.50652551828103665</v>
      </c>
      <c r="V51" s="78">
        <f t="shared" si="19"/>
        <v>1.3979204079875602</v>
      </c>
      <c r="W51" s="78">
        <f t="shared" si="19"/>
        <v>1.2628516539797094</v>
      </c>
      <c r="X51" s="78">
        <f t="shared" si="19"/>
        <v>0.39420719354950895</v>
      </c>
      <c r="Y51" s="78">
        <f t="shared" si="19"/>
        <v>0.87439360758094342</v>
      </c>
      <c r="Z51" s="78">
        <f t="shared" si="19"/>
        <v>0.90875385415737187</v>
      </c>
      <c r="AA51" s="78">
        <f t="shared" si="19"/>
        <v>0.95842391460891729</v>
      </c>
      <c r="AB51" s="78">
        <f t="shared" si="19"/>
        <v>0.59481139694350049</v>
      </c>
      <c r="AC51" s="78">
        <f t="shared" si="19"/>
        <v>0.56667792571169606</v>
      </c>
    </row>
    <row r="52" spans="1:29" ht="12.75" customHeight="1" x14ac:dyDescent="0.15">
      <c r="A52" s="43">
        <v>13</v>
      </c>
      <c r="B52" s="71">
        <v>630140</v>
      </c>
      <c r="C52" s="72">
        <f t="shared" si="7"/>
        <v>4.6643291068968491</v>
      </c>
      <c r="D52" s="72">
        <f t="shared" si="18"/>
        <v>5.7797938827715658</v>
      </c>
      <c r="E52" s="72">
        <f t="shared" si="18"/>
        <v>5.5207447809255887</v>
      </c>
      <c r="F52" s="72">
        <f t="shared" si="18"/>
        <v>4.8998953432102494</v>
      </c>
      <c r="G52" s="72">
        <f t="shared" si="18"/>
        <v>3.981932826711629</v>
      </c>
      <c r="H52" s="72">
        <f t="shared" si="18"/>
        <v>5.7241367262209613</v>
      </c>
      <c r="I52" s="72">
        <f t="shared" si="18"/>
        <v>5.4920472154773243</v>
      </c>
      <c r="J52" s="72">
        <f t="shared" si="18"/>
        <v>4.222239017667075</v>
      </c>
      <c r="K52" s="72">
        <f t="shared" si="18"/>
        <v>2.8747523284065157</v>
      </c>
      <c r="L52" s="72">
        <f t="shared" si="18"/>
        <v>2.1630831646343696</v>
      </c>
      <c r="M52" s="72">
        <f t="shared" si="18"/>
        <v>1.8562563528498228</v>
      </c>
      <c r="N52" s="72">
        <f t="shared" si="18"/>
        <v>1.2925704174898414</v>
      </c>
      <c r="O52" s="72">
        <f t="shared" si="18"/>
        <v>1.3595404955631192</v>
      </c>
      <c r="P52" s="72">
        <f t="shared" si="18"/>
        <v>1.0201393648425638</v>
      </c>
      <c r="Q52" s="72">
        <f t="shared" si="18"/>
        <v>1.73968941989988</v>
      </c>
      <c r="R52" s="78">
        <f t="shared" si="7"/>
        <v>2.7446248215798659</v>
      </c>
      <c r="S52" s="78">
        <f t="shared" ref="S52:AC52" si="20">S21/S$36*100</f>
        <v>2.287615703721777</v>
      </c>
      <c r="T52" s="78">
        <f t="shared" si="20"/>
        <v>1.8843363632192984</v>
      </c>
      <c r="U52" s="78">
        <f t="shared" si="20"/>
        <v>1.6819537068318144</v>
      </c>
      <c r="V52" s="78">
        <f t="shared" si="20"/>
        <v>1.6855614083708277</v>
      </c>
      <c r="W52" s="78">
        <f t="shared" si="20"/>
        <v>1.2618289217842422</v>
      </c>
      <c r="X52" s="78">
        <f t="shared" si="20"/>
        <v>1.2242135238071434</v>
      </c>
      <c r="Y52" s="78">
        <f t="shared" si="20"/>
        <v>1.0485993823276065</v>
      </c>
      <c r="Z52" s="78">
        <f t="shared" si="20"/>
        <v>0.78708761924385229</v>
      </c>
      <c r="AA52" s="78">
        <f t="shared" si="20"/>
        <v>0.95369319152154264</v>
      </c>
      <c r="AB52" s="78">
        <f t="shared" si="20"/>
        <v>0.8223563230881572</v>
      </c>
      <c r="AC52" s="78">
        <f t="shared" si="20"/>
        <v>2.3113398763239821</v>
      </c>
    </row>
    <row r="53" spans="1:29" ht="12.75" customHeight="1" x14ac:dyDescent="0.15">
      <c r="A53" s="43">
        <v>14</v>
      </c>
      <c r="B53" s="71">
        <v>630539</v>
      </c>
      <c r="C53" s="72">
        <f t="shared" si="7"/>
        <v>0.28286871663958651</v>
      </c>
      <c r="D53" s="72">
        <f t="shared" si="18"/>
        <v>5.8990906369050272E-2</v>
      </c>
      <c r="E53" s="72">
        <f t="shared" si="18"/>
        <v>9.7478517017522234E-2</v>
      </c>
      <c r="F53" s="72">
        <f t="shared" si="18"/>
        <v>0.13535520909695958</v>
      </c>
      <c r="G53" s="72">
        <f t="shared" si="18"/>
        <v>0.19208913384023346</v>
      </c>
      <c r="H53" s="72">
        <f t="shared" si="18"/>
        <v>0.15234664543099152</v>
      </c>
      <c r="I53" s="72">
        <f t="shared" si="18"/>
        <v>0.27769968090470981</v>
      </c>
      <c r="J53" s="72">
        <f t="shared" si="18"/>
        <v>0.28322600105354634</v>
      </c>
      <c r="K53" s="72">
        <f t="shared" si="18"/>
        <v>0.41674406519260199</v>
      </c>
      <c r="L53" s="72">
        <f t="shared" si="18"/>
        <v>0.34694910191684158</v>
      </c>
      <c r="M53" s="72">
        <f t="shared" si="18"/>
        <v>0.40766720720377386</v>
      </c>
      <c r="N53" s="72">
        <f t="shared" si="18"/>
        <v>0.39055344818651921</v>
      </c>
      <c r="O53" s="72">
        <f t="shared" si="18"/>
        <v>0.27041311808716406</v>
      </c>
      <c r="P53" s="72">
        <f t="shared" si="18"/>
        <v>0.30438268062708235</v>
      </c>
      <c r="Q53" s="72">
        <f t="shared" si="18"/>
        <v>0.2653806670361088</v>
      </c>
      <c r="R53" s="78">
        <f t="shared" si="7"/>
        <v>0.93066350788643637</v>
      </c>
      <c r="S53" s="78">
        <f t="shared" ref="S53:AC53" si="21">S22/S$36*100</f>
        <v>1.2726850674737857</v>
      </c>
      <c r="T53" s="78">
        <f t="shared" si="21"/>
        <v>1.2571322102546725</v>
      </c>
      <c r="U53" s="78">
        <f t="shared" si="21"/>
        <v>1.0589665478043688</v>
      </c>
      <c r="V53" s="78">
        <f t="shared" si="21"/>
        <v>1.0239887134559591</v>
      </c>
      <c r="W53" s="78">
        <f t="shared" si="21"/>
        <v>0.93428466356714357</v>
      </c>
      <c r="X53" s="78">
        <f t="shared" si="21"/>
        <v>0.8718639021632224</v>
      </c>
      <c r="Y53" s="78">
        <f t="shared" si="21"/>
        <v>1.2022623476953338</v>
      </c>
      <c r="Z53" s="78">
        <f t="shared" si="21"/>
        <v>1.3550034978302219</v>
      </c>
      <c r="AA53" s="78">
        <f t="shared" si="21"/>
        <v>0.95178760272447605</v>
      </c>
      <c r="AB53" s="78">
        <f t="shared" si="21"/>
        <v>0.43397297211810398</v>
      </c>
      <c r="AC53" s="78">
        <f t="shared" si="21"/>
        <v>0.66811413786341411</v>
      </c>
    </row>
    <row r="54" spans="1:29" ht="12.75" customHeight="1" x14ac:dyDescent="0.15">
      <c r="A54" s="43">
        <v>15</v>
      </c>
      <c r="B54" s="71">
        <v>630493</v>
      </c>
      <c r="C54" s="72">
        <f t="shared" si="7"/>
        <v>0.29731007269552995</v>
      </c>
      <c r="D54" s="72">
        <f t="shared" si="18"/>
        <v>1.4028277957456619</v>
      </c>
      <c r="E54" s="72">
        <f t="shared" si="18"/>
        <v>2.0361028318957239</v>
      </c>
      <c r="F54" s="72">
        <f t="shared" si="18"/>
        <v>1.6389568405671531</v>
      </c>
      <c r="G54" s="72">
        <f t="shared" si="18"/>
        <v>0.70881098402306075</v>
      </c>
      <c r="H54" s="72">
        <f t="shared" si="18"/>
        <v>1.3477157838424296</v>
      </c>
      <c r="I54" s="72">
        <f t="shared" si="18"/>
        <v>2.5379789174801357</v>
      </c>
      <c r="J54" s="72">
        <f t="shared" si="18"/>
        <v>2.7624768822668155</v>
      </c>
      <c r="K54" s="72">
        <f t="shared" si="18"/>
        <v>2.6187634888828679</v>
      </c>
      <c r="L54" s="72">
        <f t="shared" si="18"/>
        <v>1.8670950690601398</v>
      </c>
      <c r="M54" s="72">
        <f t="shared" si="18"/>
        <v>2.8595851180216338</v>
      </c>
      <c r="N54" s="72">
        <f t="shared" si="18"/>
        <v>3.4551141304496049</v>
      </c>
      <c r="O54" s="72">
        <f t="shared" si="18"/>
        <v>2.5831506966198585</v>
      </c>
      <c r="P54" s="72">
        <f t="shared" si="18"/>
        <v>2.6251819040115993</v>
      </c>
      <c r="Q54" s="72">
        <f t="shared" si="18"/>
        <v>1.7986646641419473</v>
      </c>
      <c r="R54" s="78">
        <f t="shared" si="7"/>
        <v>1.4793043184245478</v>
      </c>
      <c r="S54" s="78">
        <f t="shared" ref="S54:AC54" si="22">S23/S$36*100</f>
        <v>1.8468473571704864</v>
      </c>
      <c r="T54" s="78">
        <f t="shared" si="22"/>
        <v>1.1231191339829032</v>
      </c>
      <c r="U54" s="78">
        <f t="shared" si="22"/>
        <v>1.0572136613308303</v>
      </c>
      <c r="V54" s="78">
        <f t="shared" si="22"/>
        <v>1.0013772296075947</v>
      </c>
      <c r="W54" s="78">
        <f t="shared" si="22"/>
        <v>1.8203335293187253</v>
      </c>
      <c r="X54" s="78">
        <f t="shared" si="22"/>
        <v>1.2491169306648504</v>
      </c>
      <c r="Y54" s="78">
        <f t="shared" si="22"/>
        <v>1.1824217980129239</v>
      </c>
      <c r="Z54" s="78">
        <f t="shared" si="22"/>
        <v>1.0051700280660896</v>
      </c>
      <c r="AA54" s="78">
        <f t="shared" si="22"/>
        <v>0.85067516249745234</v>
      </c>
      <c r="AB54" s="78">
        <f t="shared" si="22"/>
        <v>0.80564251016181676</v>
      </c>
      <c r="AC54" s="78">
        <f t="shared" si="22"/>
        <v>1.5995652914533032</v>
      </c>
    </row>
    <row r="55" spans="1:29" ht="12.75" customHeight="1" x14ac:dyDescent="0.15">
      <c r="A55" s="43">
        <v>16</v>
      </c>
      <c r="B55" s="71">
        <v>560750</v>
      </c>
      <c r="C55" s="72">
        <f t="shared" si="7"/>
        <v>1.0466677230049177</v>
      </c>
      <c r="D55" s="72">
        <f t="shared" si="18"/>
        <v>1.2423250607629548</v>
      </c>
      <c r="E55" s="72">
        <f t="shared" si="18"/>
        <v>0.93342992009222048</v>
      </c>
      <c r="F55" s="72">
        <f t="shared" si="18"/>
        <v>1.0691017322436596</v>
      </c>
      <c r="G55" s="72">
        <f t="shared" si="18"/>
        <v>1.1512246599814413</v>
      </c>
      <c r="H55" s="72">
        <f t="shared" si="18"/>
        <v>1.1723812080433322</v>
      </c>
      <c r="I55" s="72">
        <f t="shared" si="18"/>
        <v>1.6983729768643301</v>
      </c>
      <c r="J55" s="72">
        <f t="shared" si="18"/>
        <v>1.7654827002816418</v>
      </c>
      <c r="K55" s="72">
        <f t="shared" si="18"/>
        <v>2.1959288112664934</v>
      </c>
      <c r="L55" s="72">
        <f t="shared" si="18"/>
        <v>2.6187111766813911</v>
      </c>
      <c r="M55" s="72">
        <f t="shared" si="18"/>
        <v>2.3602944513133446</v>
      </c>
      <c r="N55" s="72">
        <f t="shared" si="18"/>
        <v>2.2964865364398617</v>
      </c>
      <c r="O55" s="72">
        <f t="shared" si="18"/>
        <v>2.2519150762312838</v>
      </c>
      <c r="P55" s="72">
        <f t="shared" si="18"/>
        <v>2.0222768311402164</v>
      </c>
      <c r="Q55" s="72">
        <f t="shared" si="18"/>
        <v>2.559439998245173</v>
      </c>
      <c r="R55" s="78">
        <f t="shared" si="7"/>
        <v>2.6954334295613296</v>
      </c>
      <c r="S55" s="78">
        <f t="shared" ref="S55:AC55" si="23">S24/S$36*100</f>
        <v>2.5318568318977417</v>
      </c>
      <c r="T55" s="78">
        <f t="shared" si="23"/>
        <v>2.3669099808473275</v>
      </c>
      <c r="U55" s="78">
        <f t="shared" si="23"/>
        <v>2.1163606243997561</v>
      </c>
      <c r="V55" s="78">
        <f t="shared" si="23"/>
        <v>1.9797260032395982</v>
      </c>
      <c r="W55" s="78">
        <f t="shared" si="23"/>
        <v>1.7255926180592407</v>
      </c>
      <c r="X55" s="78">
        <f t="shared" si="23"/>
        <v>1.9327217000629109</v>
      </c>
      <c r="Y55" s="78">
        <f t="shared" si="23"/>
        <v>0.86768800040818006</v>
      </c>
      <c r="Z55" s="78">
        <f t="shared" si="23"/>
        <v>0.88721605260143455</v>
      </c>
      <c r="AA55" s="78">
        <f t="shared" si="23"/>
        <v>0.83547894114709109</v>
      </c>
      <c r="AB55" s="78">
        <f t="shared" si="23"/>
        <v>0.72217628702594705</v>
      </c>
      <c r="AC55" s="78">
        <f t="shared" si="23"/>
        <v>1.6642230252485366</v>
      </c>
    </row>
    <row r="56" spans="1:29" ht="12.75" customHeight="1" x14ac:dyDescent="0.15">
      <c r="A56" s="43">
        <v>17</v>
      </c>
      <c r="B56" s="71">
        <v>560750</v>
      </c>
      <c r="C56" s="72">
        <f t="shared" si="7"/>
        <v>0.56928962302831898</v>
      </c>
      <c r="D56" s="72">
        <f t="shared" si="18"/>
        <v>0.8174371616787387</v>
      </c>
      <c r="E56" s="72">
        <f t="shared" si="18"/>
        <v>0.72322547613741039</v>
      </c>
      <c r="F56" s="72">
        <f t="shared" si="18"/>
        <v>0.7360299608473907</v>
      </c>
      <c r="G56" s="72">
        <f t="shared" si="18"/>
        <v>0.71926846479494599</v>
      </c>
      <c r="H56" s="72">
        <f t="shared" si="18"/>
        <v>0.76349678724194803</v>
      </c>
      <c r="I56" s="72">
        <f t="shared" si="18"/>
        <v>1.1048802420624639</v>
      </c>
      <c r="J56" s="72">
        <f t="shared" si="18"/>
        <v>1.0397354600730289</v>
      </c>
      <c r="K56" s="72">
        <f t="shared" si="18"/>
        <v>1.1446159483814862</v>
      </c>
      <c r="L56" s="72">
        <f t="shared" si="18"/>
        <v>1.4152826273756307</v>
      </c>
      <c r="M56" s="72">
        <f t="shared" si="18"/>
        <v>1.7683533682924277</v>
      </c>
      <c r="N56" s="72">
        <f t="shared" si="18"/>
        <v>1.9690069686886289</v>
      </c>
      <c r="O56" s="72">
        <f t="shared" si="18"/>
        <v>1.6891297374547718</v>
      </c>
      <c r="P56" s="72">
        <f t="shared" si="18"/>
        <v>1.8997920908125414</v>
      </c>
      <c r="Q56" s="72">
        <f t="shared" si="18"/>
        <v>1.5690493033787907</v>
      </c>
      <c r="R56" s="78">
        <f t="shared" si="7"/>
        <v>1.9671647163640151</v>
      </c>
      <c r="S56" s="78">
        <f t="shared" ref="S56:AC56" si="24">S25/S$36*100</f>
        <v>1.8660098640320057</v>
      </c>
      <c r="T56" s="78">
        <f t="shared" si="24"/>
        <v>1.4143079852431217</v>
      </c>
      <c r="U56" s="78">
        <f t="shared" si="24"/>
        <v>0.98119345033106997</v>
      </c>
      <c r="V56" s="78">
        <f t="shared" si="24"/>
        <v>0.99948845486636884</v>
      </c>
      <c r="W56" s="78">
        <f t="shared" si="24"/>
        <v>0.91364436203897947</v>
      </c>
      <c r="X56" s="78">
        <f t="shared" si="24"/>
        <v>0.94101093217343112</v>
      </c>
      <c r="Y56" s="78">
        <f t="shared" si="24"/>
        <v>0.86768800040818006</v>
      </c>
      <c r="Z56" s="78">
        <f t="shared" si="24"/>
        <v>0.88721605260143455</v>
      </c>
      <c r="AA56" s="78">
        <f t="shared" si="24"/>
        <v>0.83547894114709109</v>
      </c>
      <c r="AB56" s="78">
        <f t="shared" si="24"/>
        <v>0.72217628702594705</v>
      </c>
      <c r="AC56" s="78">
        <f t="shared" si="24"/>
        <v>1.1213209657356205</v>
      </c>
    </row>
    <row r="57" spans="1:29" ht="12.75" customHeight="1" x14ac:dyDescent="0.15">
      <c r="A57" s="43">
        <v>18</v>
      </c>
      <c r="B57" s="71">
        <v>560121</v>
      </c>
      <c r="C57" s="72">
        <f t="shared" si="7"/>
        <v>0.17338317300351472</v>
      </c>
      <c r="D57" s="72">
        <f t="shared" si="18"/>
        <v>0.1582903941256687</v>
      </c>
      <c r="E57" s="72">
        <f t="shared" si="18"/>
        <v>0.15962653217327852</v>
      </c>
      <c r="F57" s="72">
        <f t="shared" si="18"/>
        <v>0.12749822734658303</v>
      </c>
      <c r="G57" s="72">
        <f t="shared" si="18"/>
        <v>0.13380587228656338</v>
      </c>
      <c r="H57" s="72">
        <f t="shared" si="18"/>
        <v>0.16056536299707722</v>
      </c>
      <c r="I57" s="72">
        <f t="shared" si="18"/>
        <v>0.3311148812793967</v>
      </c>
      <c r="J57" s="72">
        <f t="shared" si="18"/>
        <v>0.25806124902953664</v>
      </c>
      <c r="K57" s="72">
        <f t="shared" si="18"/>
        <v>0.23596454437060246</v>
      </c>
      <c r="L57" s="72">
        <f t="shared" si="18"/>
        <v>0.26520049088320857</v>
      </c>
      <c r="M57" s="72">
        <f t="shared" si="18"/>
        <v>0.30578114445866839</v>
      </c>
      <c r="N57" s="72">
        <f t="shared" si="18"/>
        <v>0.67103035765272867</v>
      </c>
      <c r="O57" s="72">
        <f t="shared" si="18"/>
        <v>0.52972993665216517</v>
      </c>
      <c r="P57" s="72">
        <f t="shared" si="18"/>
        <v>0.43187188093157558</v>
      </c>
      <c r="Q57" s="72">
        <f t="shared" si="18"/>
        <v>0.50003416785507404</v>
      </c>
      <c r="R57" s="78">
        <f t="shared" si="7"/>
        <v>0.7539826371080306</v>
      </c>
      <c r="S57" s="78">
        <f t="shared" ref="S57:AC57" si="25">S26/S$36*100</f>
        <v>0.60227927455824781</v>
      </c>
      <c r="T57" s="78">
        <f t="shared" si="25"/>
        <v>0.66673415225088872</v>
      </c>
      <c r="U57" s="78">
        <f t="shared" si="25"/>
        <v>0.65510269626851814</v>
      </c>
      <c r="V57" s="78">
        <f t="shared" si="25"/>
        <v>0.53384642897071999</v>
      </c>
      <c r="W57" s="78">
        <f t="shared" si="25"/>
        <v>0.58320070524454315</v>
      </c>
      <c r="X57" s="78">
        <f t="shared" si="25"/>
        <v>0.52461289256431776</v>
      </c>
      <c r="Y57" s="78">
        <f t="shared" si="25"/>
        <v>0.90851710604376545</v>
      </c>
      <c r="Z57" s="78">
        <f t="shared" si="25"/>
        <v>0.85457293461428996</v>
      </c>
      <c r="AA57" s="78">
        <f t="shared" si="25"/>
        <v>0.54890650172171263</v>
      </c>
      <c r="AB57" s="78">
        <f t="shared" si="25"/>
        <v>0.80611169250847103</v>
      </c>
      <c r="AC57" s="78">
        <f t="shared" si="25"/>
        <v>0.50634224871558275</v>
      </c>
    </row>
    <row r="58" spans="1:29" ht="12.75" customHeight="1" x14ac:dyDescent="0.15">
      <c r="A58" s="43">
        <v>19</v>
      </c>
      <c r="B58" s="71">
        <v>581092</v>
      </c>
      <c r="C58" s="72">
        <f t="shared" si="7"/>
        <v>1.3150146545577008</v>
      </c>
      <c r="D58" s="72">
        <f t="shared" si="18"/>
        <v>1.0724419072102709</v>
      </c>
      <c r="E58" s="72">
        <f t="shared" si="18"/>
        <v>1.2653140102818503</v>
      </c>
      <c r="F58" s="72">
        <f t="shared" si="18"/>
        <v>1.6175090040029645</v>
      </c>
      <c r="G58" s="72">
        <f t="shared" si="18"/>
        <v>1.8171476902485857</v>
      </c>
      <c r="H58" s="72">
        <f t="shared" si="18"/>
        <v>2.187625067215945</v>
      </c>
      <c r="I58" s="72">
        <f t="shared" si="18"/>
        <v>2.2958204556969237</v>
      </c>
      <c r="J58" s="72">
        <f t="shared" si="18"/>
        <v>2.3471042196339482</v>
      </c>
      <c r="K58" s="72">
        <f t="shared" si="18"/>
        <v>2.0395410496014028</v>
      </c>
      <c r="L58" s="72">
        <f t="shared" si="18"/>
        <v>1.9764614206974993</v>
      </c>
      <c r="M58" s="72">
        <f t="shared" si="18"/>
        <v>2.3992242489174007</v>
      </c>
      <c r="N58" s="72">
        <f t="shared" si="18"/>
        <v>2.7808016897554175</v>
      </c>
      <c r="O58" s="72">
        <f t="shared" si="18"/>
        <v>2.0428443285861997</v>
      </c>
      <c r="P58" s="72">
        <f t="shared" si="18"/>
        <v>2.2614393609056633</v>
      </c>
      <c r="Q58" s="72">
        <f t="shared" si="18"/>
        <v>1.4659461178113473</v>
      </c>
      <c r="R58" s="78">
        <f t="shared" si="7"/>
        <v>1.4917783971534644</v>
      </c>
      <c r="S58" s="78">
        <f t="shared" ref="S58:AC58" si="26">S27/S$36*100</f>
        <v>1.36105766156198</v>
      </c>
      <c r="T58" s="78">
        <f t="shared" si="26"/>
        <v>1.2894880765955925</v>
      </c>
      <c r="U58" s="78">
        <f t="shared" si="26"/>
        <v>1.0649619703948388</v>
      </c>
      <c r="V58" s="78">
        <f t="shared" si="26"/>
        <v>0.88659500218651044</v>
      </c>
      <c r="W58" s="78">
        <f t="shared" si="26"/>
        <v>0.98127633323396246</v>
      </c>
      <c r="X58" s="78">
        <f t="shared" si="26"/>
        <v>0.92616942421679149</v>
      </c>
      <c r="Y58" s="78">
        <f t="shared" si="26"/>
        <v>0.52582914065102726</v>
      </c>
      <c r="Z58" s="78">
        <f t="shared" si="26"/>
        <v>0.56192455349252135</v>
      </c>
      <c r="AA58" s="78">
        <f t="shared" si="26"/>
        <v>0.52740131929940137</v>
      </c>
      <c r="AB58" s="78">
        <f t="shared" si="26"/>
        <v>0.4132722023140179</v>
      </c>
      <c r="AC58" s="78">
        <f t="shared" si="26"/>
        <v>1.3628405652655602</v>
      </c>
    </row>
    <row r="59" spans="1:29" ht="12.75" customHeight="1" x14ac:dyDescent="0.15">
      <c r="A59" s="43">
        <v>20</v>
      </c>
      <c r="B59" s="71">
        <v>630710</v>
      </c>
      <c r="C59" s="72">
        <f t="shared" si="7"/>
        <v>0.33692164773546629</v>
      </c>
      <c r="D59" s="72">
        <f t="shared" si="18"/>
        <v>0.26640149908040778</v>
      </c>
      <c r="E59" s="72">
        <f t="shared" si="18"/>
        <v>0.40402821310413933</v>
      </c>
      <c r="F59" s="72">
        <f t="shared" si="18"/>
        <v>0.29651055401853627</v>
      </c>
      <c r="G59" s="72">
        <f t="shared" si="18"/>
        <v>0.43080538775899979</v>
      </c>
      <c r="H59" s="72">
        <f t="shared" si="18"/>
        <v>0.5006028097084525</v>
      </c>
      <c r="I59" s="72">
        <f t="shared" si="18"/>
        <v>1.7552940033770497</v>
      </c>
      <c r="J59" s="72">
        <f t="shared" si="18"/>
        <v>1.0201146425267582</v>
      </c>
      <c r="K59" s="72">
        <f t="shared" si="18"/>
        <v>0.62178500218722965</v>
      </c>
      <c r="L59" s="72">
        <f t="shared" si="18"/>
        <v>0.81241765929324417</v>
      </c>
      <c r="M59" s="72">
        <f t="shared" si="18"/>
        <v>0.81185672665817188</v>
      </c>
      <c r="N59" s="72">
        <f t="shared" si="18"/>
        <v>1.026160369420009</v>
      </c>
      <c r="O59" s="72">
        <f t="shared" si="18"/>
        <v>1.2416178055019318</v>
      </c>
      <c r="P59" s="72">
        <f t="shared" si="18"/>
        <v>1.4496823851238798</v>
      </c>
      <c r="Q59" s="72">
        <f t="shared" si="18"/>
        <v>2.3832332954218352</v>
      </c>
      <c r="R59" s="78">
        <f t="shared" si="7"/>
        <v>2.0791146551678548</v>
      </c>
      <c r="S59" s="78">
        <f t="shared" ref="S59:AC59" si="27">S28/S$36*100</f>
        <v>2.1457324778304172</v>
      </c>
      <c r="T59" s="78">
        <f t="shared" si="27"/>
        <v>2.0335925866630977</v>
      </c>
      <c r="U59" s="78">
        <f t="shared" si="27"/>
        <v>1.4673168258805338</v>
      </c>
      <c r="V59" s="78">
        <f t="shared" si="27"/>
        <v>1.4964429339418372</v>
      </c>
      <c r="W59" s="78">
        <f t="shared" si="27"/>
        <v>1.4461071822331293</v>
      </c>
      <c r="X59" s="78">
        <f t="shared" si="27"/>
        <v>1.6589994299879396</v>
      </c>
      <c r="Y59" s="78">
        <f t="shared" si="27"/>
        <v>0.50268528421033676</v>
      </c>
      <c r="Z59" s="78">
        <f t="shared" si="27"/>
        <v>0.48931947712312551</v>
      </c>
      <c r="AA59" s="78">
        <f t="shared" si="27"/>
        <v>0.465875978532244</v>
      </c>
      <c r="AB59" s="78">
        <f t="shared" si="27"/>
        <v>0.50189761723398663</v>
      </c>
      <c r="AC59" s="78">
        <f t="shared" si="27"/>
        <v>1.0536471805235053</v>
      </c>
    </row>
    <row r="60" spans="1:29" ht="12.75" customHeight="1" x14ac:dyDescent="0.15">
      <c r="A60" s="43">
        <v>21</v>
      </c>
      <c r="B60" s="71">
        <v>630710</v>
      </c>
      <c r="C60" s="72">
        <f t="shared" si="7"/>
        <v>0.19247499109206881</v>
      </c>
      <c r="D60" s="72">
        <f t="shared" si="18"/>
        <v>0.22861230697382642</v>
      </c>
      <c r="E60" s="72">
        <f t="shared" si="18"/>
        <v>0.22645827041776778</v>
      </c>
      <c r="F60" s="72">
        <f t="shared" si="18"/>
        <v>0.17399056097910015</v>
      </c>
      <c r="G60" s="72">
        <f t="shared" si="18"/>
        <v>0.20874252454080502</v>
      </c>
      <c r="H60" s="72">
        <f t="shared" si="18"/>
        <v>0.20791069597007156</v>
      </c>
      <c r="I60" s="72">
        <f t="shared" si="18"/>
        <v>0.40533779698701161</v>
      </c>
      <c r="J60" s="72">
        <f t="shared" si="18"/>
        <v>0.40954398362936328</v>
      </c>
      <c r="K60" s="72">
        <f t="shared" si="18"/>
        <v>0.11948130505275464</v>
      </c>
      <c r="L60" s="72">
        <f t="shared" si="18"/>
        <v>0.16168906144739523</v>
      </c>
      <c r="M60" s="72">
        <f t="shared" si="18"/>
        <v>0.23082633421923132</v>
      </c>
      <c r="N60" s="72">
        <f t="shared" si="18"/>
        <v>0.52886667602342718</v>
      </c>
      <c r="O60" s="72">
        <f t="shared" si="18"/>
        <v>1.2546680743273257</v>
      </c>
      <c r="P60" s="72">
        <f t="shared" si="18"/>
        <v>1.0464659598096686</v>
      </c>
      <c r="Q60" s="72">
        <f t="shared" si="18"/>
        <v>0.9370504240878671</v>
      </c>
      <c r="R60" s="78">
        <f t="shared" si="7"/>
        <v>1.2725542749429644</v>
      </c>
      <c r="S60" s="78">
        <f t="shared" ref="S60:AC60" si="28">S29/S$36*100</f>
        <v>1.1516241934113476</v>
      </c>
      <c r="T60" s="78">
        <f t="shared" si="28"/>
        <v>0.91273790326397763</v>
      </c>
      <c r="U60" s="78">
        <f t="shared" si="28"/>
        <v>0.48113371887577755</v>
      </c>
      <c r="V60" s="78">
        <f t="shared" si="28"/>
        <v>0.50412809514331935</v>
      </c>
      <c r="W60" s="78">
        <f t="shared" si="28"/>
        <v>0.5138316389879829</v>
      </c>
      <c r="X60" s="78">
        <f t="shared" si="28"/>
        <v>0.54198364590432102</v>
      </c>
      <c r="Y60" s="78">
        <f t="shared" si="28"/>
        <v>0.50268528421033676</v>
      </c>
      <c r="Z60" s="78">
        <f t="shared" si="28"/>
        <v>0.48931947712312551</v>
      </c>
      <c r="AA60" s="78">
        <f t="shared" si="28"/>
        <v>0.465875978532244</v>
      </c>
      <c r="AB60" s="78">
        <f t="shared" si="28"/>
        <v>0.50189761723398663</v>
      </c>
      <c r="AC60" s="78">
        <f t="shared" si="28"/>
        <v>0.5259182558588823</v>
      </c>
    </row>
    <row r="61" spans="1:29" ht="12.75" customHeight="1" x14ac:dyDescent="0.15">
      <c r="A61" s="43">
        <v>22</v>
      </c>
      <c r="B61" s="71">
        <v>420222</v>
      </c>
      <c r="C61" s="72">
        <f t="shared" si="7"/>
        <v>1.1830659297326207</v>
      </c>
      <c r="D61" s="72">
        <f t="shared" ref="D61:Q67" si="29">D30/D$36*100</f>
        <v>0.95173042437514055</v>
      </c>
      <c r="E61" s="72">
        <f t="shared" si="29"/>
        <v>0.72954656919027538</v>
      </c>
      <c r="F61" s="72">
        <f t="shared" si="29"/>
        <v>0.81800391667131089</v>
      </c>
      <c r="G61" s="72">
        <f t="shared" si="29"/>
        <v>0.8765140284394497</v>
      </c>
      <c r="H61" s="72">
        <f t="shared" si="29"/>
        <v>1.1253397500391733</v>
      </c>
      <c r="I61" s="72">
        <f t="shared" si="29"/>
        <v>2.4046410281867012</v>
      </c>
      <c r="J61" s="72">
        <f t="shared" si="29"/>
        <v>3.0942549117394722</v>
      </c>
      <c r="K61" s="72">
        <f t="shared" si="29"/>
        <v>3.6101618790797159</v>
      </c>
      <c r="L61" s="72">
        <f t="shared" si="29"/>
        <v>4.1362379834451168</v>
      </c>
      <c r="M61" s="72">
        <f t="shared" si="29"/>
        <v>4.8350028383511052</v>
      </c>
      <c r="N61" s="72">
        <f t="shared" si="29"/>
        <v>5.8728370096380935</v>
      </c>
      <c r="O61" s="72">
        <f t="shared" si="29"/>
        <v>7.4584912848639009</v>
      </c>
      <c r="P61" s="72">
        <f t="shared" si="29"/>
        <v>8.5311879836403026</v>
      </c>
      <c r="Q61" s="72">
        <f t="shared" si="29"/>
        <v>8.4504503845528003</v>
      </c>
      <c r="R61" s="78">
        <f t="shared" si="7"/>
        <v>9.1513816795396945</v>
      </c>
      <c r="S61" s="78">
        <f t="shared" ref="S61:AC61" si="30">S30/S$36*100</f>
        <v>10.123849038621385</v>
      </c>
      <c r="T61" s="78">
        <f t="shared" si="30"/>
        <v>9.5857000563342432</v>
      </c>
      <c r="U61" s="78">
        <f t="shared" si="30"/>
        <v>7.5185984819172242</v>
      </c>
      <c r="V61" s="78">
        <f t="shared" si="30"/>
        <v>7.5364866539353699</v>
      </c>
      <c r="W61" s="78">
        <f t="shared" si="30"/>
        <v>7.1668365701411609</v>
      </c>
      <c r="X61" s="78">
        <f t="shared" si="30"/>
        <v>6.8885641694082098</v>
      </c>
      <c r="Y61" s="78">
        <f t="shared" si="30"/>
        <v>0.3951994829719907</v>
      </c>
      <c r="Z61" s="78">
        <f t="shared" si="30"/>
        <v>0.44413015601876055</v>
      </c>
      <c r="AA61" s="78">
        <f t="shared" si="30"/>
        <v>0.46480722452328155</v>
      </c>
      <c r="AB61" s="78">
        <f t="shared" si="30"/>
        <v>0.50454423917555802</v>
      </c>
      <c r="AC61" s="78">
        <f t="shared" si="30"/>
        <v>4.2807349845193698</v>
      </c>
    </row>
    <row r="62" spans="1:29" ht="12.75" customHeight="1" x14ac:dyDescent="0.15">
      <c r="A62" s="43">
        <v>23</v>
      </c>
      <c r="B62" s="71">
        <v>420222</v>
      </c>
      <c r="C62" s="72">
        <f t="shared" si="7"/>
        <v>0.47425394058708598</v>
      </c>
      <c r="D62" s="72">
        <f t="shared" si="29"/>
        <v>2.1536020954862156</v>
      </c>
      <c r="E62" s="72">
        <f t="shared" si="29"/>
        <v>1.8802848389994105</v>
      </c>
      <c r="F62" s="72">
        <f t="shared" si="29"/>
        <v>1.4452574591379017</v>
      </c>
      <c r="G62" s="72">
        <f t="shared" si="29"/>
        <v>0.73403146329592894</v>
      </c>
      <c r="H62" s="72">
        <f t="shared" si="29"/>
        <v>0.97347657631579065</v>
      </c>
      <c r="I62" s="72">
        <f t="shared" si="29"/>
        <v>0.65030848821371634</v>
      </c>
      <c r="J62" s="72">
        <f t="shared" si="29"/>
        <v>0.30707265739042244</v>
      </c>
      <c r="K62" s="72">
        <f t="shared" si="29"/>
        <v>0.44260970952162759</v>
      </c>
      <c r="L62" s="72">
        <f t="shared" si="29"/>
        <v>1.2245310174916841</v>
      </c>
      <c r="M62" s="72">
        <f t="shared" si="29"/>
        <v>0.51320543588302625</v>
      </c>
      <c r="N62" s="72">
        <f t="shared" si="29"/>
        <v>0.49764589360943751</v>
      </c>
      <c r="O62" s="72">
        <f t="shared" si="29"/>
        <v>0.68800464170570441</v>
      </c>
      <c r="P62" s="72">
        <f t="shared" si="29"/>
        <v>0.73342461629992517</v>
      </c>
      <c r="Q62" s="72">
        <f t="shared" si="29"/>
        <v>1.0944690942168078</v>
      </c>
      <c r="R62" s="78">
        <f t="shared" si="7"/>
        <v>0.60645224924923846</v>
      </c>
      <c r="S62" s="78">
        <f t="shared" ref="S62:AC62" si="31">S31/S$36*100</f>
        <v>0.63699168452870514</v>
      </c>
      <c r="T62" s="78">
        <f t="shared" si="31"/>
        <v>0.56397082752204308</v>
      </c>
      <c r="U62" s="78">
        <f t="shared" si="31"/>
        <v>0.47618520243721002</v>
      </c>
      <c r="V62" s="78">
        <f t="shared" si="31"/>
        <v>0.43553820741823801</v>
      </c>
      <c r="W62" s="78">
        <f t="shared" si="31"/>
        <v>0.35466339481205172</v>
      </c>
      <c r="X62" s="78">
        <f t="shared" si="31"/>
        <v>0.43292640141321326</v>
      </c>
      <c r="Y62" s="78">
        <f t="shared" si="31"/>
        <v>0.3951994829719907</v>
      </c>
      <c r="Z62" s="78">
        <f t="shared" si="31"/>
        <v>0.44413015601876055</v>
      </c>
      <c r="AA62" s="78">
        <f t="shared" si="31"/>
        <v>0.46480722452328155</v>
      </c>
      <c r="AB62" s="78">
        <f t="shared" si="31"/>
        <v>0.50454423917555802</v>
      </c>
      <c r="AC62" s="78">
        <f t="shared" si="31"/>
        <v>0.66143742890085</v>
      </c>
    </row>
    <row r="63" spans="1:29" ht="12.75" customHeight="1" x14ac:dyDescent="0.15">
      <c r="A63" s="43">
        <v>24</v>
      </c>
      <c r="B63" s="71">
        <v>580810</v>
      </c>
      <c r="C63" s="72">
        <f t="shared" si="7"/>
        <v>0.71849934234753077</v>
      </c>
      <c r="D63" s="72">
        <f t="shared" si="29"/>
        <v>0.85385280278914288</v>
      </c>
      <c r="E63" s="72">
        <f t="shared" si="29"/>
        <v>0.60983571286242499</v>
      </c>
      <c r="F63" s="72">
        <f t="shared" si="29"/>
        <v>0.4716281268836619</v>
      </c>
      <c r="G63" s="72">
        <f t="shared" si="29"/>
        <v>0.48329351995880493</v>
      </c>
      <c r="H63" s="72">
        <f t="shared" si="29"/>
        <v>0.67703855544049962</v>
      </c>
      <c r="I63" s="72">
        <f t="shared" si="29"/>
        <v>0.73441863500467319</v>
      </c>
      <c r="J63" s="72">
        <f t="shared" si="29"/>
        <v>1.0024921108133684</v>
      </c>
      <c r="K63" s="72">
        <f t="shared" si="29"/>
        <v>0.85322588348856687</v>
      </c>
      <c r="L63" s="72">
        <f t="shared" si="29"/>
        <v>1.0314765563546215</v>
      </c>
      <c r="M63" s="72">
        <f t="shared" si="29"/>
        <v>0.65555793649919147</v>
      </c>
      <c r="N63" s="72">
        <f t="shared" si="29"/>
        <v>0.26555291845960871</v>
      </c>
      <c r="O63" s="72">
        <f t="shared" si="29"/>
        <v>0.30353881928810689</v>
      </c>
      <c r="P63" s="72">
        <f t="shared" si="29"/>
        <v>0.37575508193201068</v>
      </c>
      <c r="Q63" s="72">
        <f t="shared" si="29"/>
        <v>0.4408249280438436</v>
      </c>
      <c r="R63" s="78">
        <f t="shared" si="7"/>
        <v>0.5610691847377457</v>
      </c>
      <c r="S63" s="78">
        <f t="shared" ref="S63:AC63" si="32">S32/S$36*100</f>
        <v>0.57447068054289285</v>
      </c>
      <c r="T63" s="78">
        <f t="shared" si="32"/>
        <v>0.49962971984789151</v>
      </c>
      <c r="U63" s="78">
        <f t="shared" si="32"/>
        <v>0.43073912963024236</v>
      </c>
      <c r="V63" s="78">
        <f t="shared" si="32"/>
        <v>0.41831608436518758</v>
      </c>
      <c r="W63" s="78">
        <f t="shared" si="32"/>
        <v>0.45894427082243328</v>
      </c>
      <c r="X63" s="78">
        <f t="shared" si="32"/>
        <v>0.34622840881174261</v>
      </c>
      <c r="Y63" s="78">
        <f t="shared" si="32"/>
        <v>0.41419841149947129</v>
      </c>
      <c r="Z63" s="78">
        <f t="shared" si="32"/>
        <v>0.40920259723180924</v>
      </c>
      <c r="AA63" s="78">
        <f t="shared" si="32"/>
        <v>0.42039846010905307</v>
      </c>
      <c r="AB63" s="78">
        <f t="shared" si="32"/>
        <v>0.36673258808099923</v>
      </c>
      <c r="AC63" s="78">
        <f t="shared" si="32"/>
        <v>0.51866413876169482</v>
      </c>
    </row>
    <row r="64" spans="1:29" ht="12.75" customHeight="1" x14ac:dyDescent="0.15">
      <c r="A64" s="43">
        <v>25</v>
      </c>
      <c r="B64" s="71">
        <v>560394</v>
      </c>
      <c r="C64" s="72">
        <f t="shared" si="7"/>
        <v>0</v>
      </c>
      <c r="D64" s="72">
        <f t="shared" si="29"/>
        <v>0.55911445389772174</v>
      </c>
      <c r="E64" s="72">
        <f t="shared" si="29"/>
        <v>0.27353235795095621</v>
      </c>
      <c r="F64" s="72">
        <f t="shared" si="29"/>
        <v>0.18421586843637902</v>
      </c>
      <c r="G64" s="72">
        <f t="shared" si="29"/>
        <v>0.19497219980096342</v>
      </c>
      <c r="H64" s="72">
        <f t="shared" si="29"/>
        <v>1.0537867663370535</v>
      </c>
      <c r="I64" s="72">
        <f t="shared" si="29"/>
        <v>0.57437940625896911</v>
      </c>
      <c r="J64" s="72">
        <f t="shared" si="29"/>
        <v>0.64395054842582167</v>
      </c>
      <c r="K64" s="72">
        <f t="shared" si="29"/>
        <v>0.89056569510434758</v>
      </c>
      <c r="L64" s="72">
        <f t="shared" si="29"/>
        <v>1.0976364175776532</v>
      </c>
      <c r="M64" s="72">
        <f t="shared" si="29"/>
        <v>1.1235079815911766</v>
      </c>
      <c r="N64" s="72">
        <f t="shared" si="29"/>
        <v>1.6843162442383017</v>
      </c>
      <c r="O64" s="72">
        <f t="shared" si="29"/>
        <v>1.1213407432987903</v>
      </c>
      <c r="P64" s="72">
        <f t="shared" si="29"/>
        <v>0.53090458436111077</v>
      </c>
      <c r="Q64" s="72">
        <f t="shared" si="29"/>
        <v>0.59049366063448738</v>
      </c>
      <c r="R64" s="78">
        <f t="shared" si="7"/>
        <v>0.57588339285589729</v>
      </c>
      <c r="S64" s="78">
        <f t="shared" ref="S64:AC64" si="33">S33/S$36*100</f>
        <v>0.66908104772336396</v>
      </c>
      <c r="T64" s="78">
        <f t="shared" si="33"/>
        <v>0.67841672240631823</v>
      </c>
      <c r="U64" s="78">
        <f t="shared" si="33"/>
        <v>0.68849022477346467</v>
      </c>
      <c r="V64" s="78">
        <f t="shared" si="33"/>
        <v>1.1182303641841089</v>
      </c>
      <c r="W64" s="78">
        <f t="shared" si="33"/>
        <v>1.267256706568517</v>
      </c>
      <c r="X64" s="78">
        <f t="shared" si="33"/>
        <v>1.1993062342450858</v>
      </c>
      <c r="Y64" s="78">
        <f t="shared" si="33"/>
        <v>0.43747207518515674</v>
      </c>
      <c r="Z64" s="78">
        <f t="shared" si="33"/>
        <v>0.54846506718884824</v>
      </c>
      <c r="AA64" s="78">
        <f t="shared" si="33"/>
        <v>0.32695601603736829</v>
      </c>
      <c r="AB64" s="78">
        <f t="shared" si="33"/>
        <v>0.32644342041891977</v>
      </c>
      <c r="AC64" s="78">
        <f t="shared" si="33"/>
        <v>0.72470292824488514</v>
      </c>
    </row>
    <row r="65" spans="1:29" ht="12.75" customHeight="1" x14ac:dyDescent="0.15">
      <c r="A65" s="43"/>
      <c r="B65" s="50" t="s">
        <v>25</v>
      </c>
      <c r="C65" s="72">
        <f t="shared" si="7"/>
        <v>31.099560848986368</v>
      </c>
      <c r="D65" s="72">
        <f t="shared" si="29"/>
        <v>36.288132286464467</v>
      </c>
      <c r="E65" s="72">
        <f t="shared" si="29"/>
        <v>37.177864424152709</v>
      </c>
      <c r="F65" s="72">
        <f t="shared" si="29"/>
        <v>37.894446740433722</v>
      </c>
      <c r="G65" s="72">
        <f t="shared" si="29"/>
        <v>37.997361218626565</v>
      </c>
      <c r="H65" s="72">
        <f t="shared" si="29"/>
        <v>44.602810658061827</v>
      </c>
      <c r="I65" s="72">
        <f t="shared" si="29"/>
        <v>57.085659173225331</v>
      </c>
      <c r="J65" s="72">
        <f t="shared" si="29"/>
        <v>56.215836841031539</v>
      </c>
      <c r="K65" s="72">
        <f t="shared" si="29"/>
        <v>56.185664602318319</v>
      </c>
      <c r="L65" s="72">
        <f t="shared" si="29"/>
        <v>58.536497895093653</v>
      </c>
      <c r="M65" s="72">
        <f t="shared" si="29"/>
        <v>63.732255171255701</v>
      </c>
      <c r="N65" s="72">
        <f t="shared" si="29"/>
        <v>69.169501828029851</v>
      </c>
      <c r="O65" s="72">
        <f t="shared" si="29"/>
        <v>76.583588914323855</v>
      </c>
      <c r="P65" s="72">
        <f t="shared" si="29"/>
        <v>80.747292454393445</v>
      </c>
      <c r="Q65" s="72">
        <f t="shared" si="29"/>
        <v>82.973099101889204</v>
      </c>
      <c r="R65" s="78">
        <f t="shared" si="7"/>
        <v>94.424442862746204</v>
      </c>
      <c r="S65" s="78">
        <f t="shared" ref="S65:AC65" si="34">S34/S$36*100</f>
        <v>103.97612571967186</v>
      </c>
      <c r="T65" s="78">
        <f t="shared" si="34"/>
        <v>99.84111093701587</v>
      </c>
      <c r="U65" s="78">
        <f t="shared" si="34"/>
        <v>80.715185087603288</v>
      </c>
      <c r="V65" s="78">
        <f t="shared" si="34"/>
        <v>79.760176472250592</v>
      </c>
      <c r="W65" s="78">
        <f t="shared" si="34"/>
        <v>74.961589165009258</v>
      </c>
      <c r="X65" s="78">
        <f t="shared" si="34"/>
        <v>71.420116769589555</v>
      </c>
      <c r="Y65" s="78">
        <f t="shared" si="34"/>
        <v>98.63722701711454</v>
      </c>
      <c r="Z65" s="78">
        <f t="shared" si="34"/>
        <v>98.762442550160273</v>
      </c>
      <c r="AA65" s="78">
        <f t="shared" si="34"/>
        <v>98.797574666310879</v>
      </c>
      <c r="AB65" s="78">
        <f t="shared" si="34"/>
        <v>97.897226447465542</v>
      </c>
      <c r="AC65" s="78">
        <f t="shared" si="34"/>
        <v>74.520355126129644</v>
      </c>
    </row>
    <row r="66" spans="1:29" ht="12.75" customHeight="1" x14ac:dyDescent="0.15">
      <c r="A66" s="43"/>
      <c r="B66" s="50" t="s">
        <v>26</v>
      </c>
      <c r="C66" s="72">
        <f t="shared" si="7"/>
        <v>68.900439151013629</v>
      </c>
      <c r="D66" s="72">
        <f t="shared" si="29"/>
        <v>63.71186771353554</v>
      </c>
      <c r="E66" s="72">
        <f t="shared" si="29"/>
        <v>62.822135575847291</v>
      </c>
      <c r="F66" s="72">
        <f t="shared" si="29"/>
        <v>62.105553259566278</v>
      </c>
      <c r="G66" s="72">
        <f t="shared" si="29"/>
        <v>62.002638781373442</v>
      </c>
      <c r="H66" s="72">
        <f t="shared" si="29"/>
        <v>55.39718934193818</v>
      </c>
      <c r="I66" s="72">
        <f t="shared" si="29"/>
        <v>42.914340826774669</v>
      </c>
      <c r="J66" s="72">
        <f t="shared" si="29"/>
        <v>43.784163158968454</v>
      </c>
      <c r="K66" s="72">
        <f t="shared" si="29"/>
        <v>43.814335397681681</v>
      </c>
      <c r="L66" s="72">
        <f t="shared" si="29"/>
        <v>41.463502104906347</v>
      </c>
      <c r="M66" s="72">
        <f t="shared" si="29"/>
        <v>36.267744828744299</v>
      </c>
      <c r="N66" s="72">
        <f t="shared" si="29"/>
        <v>30.830498171970149</v>
      </c>
      <c r="O66" s="72">
        <f t="shared" si="29"/>
        <v>23.416411085676152</v>
      </c>
      <c r="P66" s="72">
        <f t="shared" si="29"/>
        <v>19.252707545606548</v>
      </c>
      <c r="Q66" s="72">
        <f t="shared" si="29"/>
        <v>17.026900898110796</v>
      </c>
      <c r="R66" s="78">
        <f t="shared" si="7"/>
        <v>5.5755571372537904</v>
      </c>
      <c r="S66" s="78">
        <f t="shared" ref="S66:AC66" si="35">S35/S$36*100</f>
        <v>-3.976125719671856</v>
      </c>
      <c r="T66" s="78">
        <f t="shared" si="35"/>
        <v>0.15888906298411914</v>
      </c>
      <c r="U66" s="78">
        <f t="shared" si="35"/>
        <v>19.284814912396712</v>
      </c>
      <c r="V66" s="78">
        <f t="shared" si="35"/>
        <v>20.239823527749415</v>
      </c>
      <c r="W66" s="78">
        <f t="shared" si="35"/>
        <v>25.038410834990749</v>
      </c>
      <c r="X66" s="78">
        <f t="shared" si="35"/>
        <v>28.579883230410452</v>
      </c>
      <c r="Y66" s="78">
        <f t="shared" si="35"/>
        <v>1.3627729828854622</v>
      </c>
      <c r="Z66" s="78">
        <f t="shared" si="35"/>
        <v>1.2375574498397168</v>
      </c>
      <c r="AA66" s="78">
        <f t="shared" si="35"/>
        <v>1.2024253336891308</v>
      </c>
      <c r="AB66" s="78">
        <f t="shared" si="35"/>
        <v>2.1027735525344582</v>
      </c>
      <c r="AC66" s="78">
        <f t="shared" si="35"/>
        <v>25.479644873870388</v>
      </c>
    </row>
    <row r="67" spans="1:29" ht="12.75" customHeight="1" x14ac:dyDescent="0.15">
      <c r="A67" s="43"/>
      <c r="B67" s="50" t="s">
        <v>7</v>
      </c>
      <c r="C67" s="72">
        <f t="shared" si="7"/>
        <v>100</v>
      </c>
      <c r="D67" s="72">
        <f t="shared" si="29"/>
        <v>100</v>
      </c>
      <c r="E67" s="72">
        <f t="shared" si="29"/>
        <v>100</v>
      </c>
      <c r="F67" s="72">
        <f t="shared" si="29"/>
        <v>100</v>
      </c>
      <c r="G67" s="72">
        <f t="shared" si="29"/>
        <v>100</v>
      </c>
      <c r="H67" s="72">
        <f t="shared" si="29"/>
        <v>100</v>
      </c>
      <c r="I67" s="72">
        <f t="shared" si="29"/>
        <v>100</v>
      </c>
      <c r="J67" s="72">
        <f t="shared" si="29"/>
        <v>100</v>
      </c>
      <c r="K67" s="72">
        <f t="shared" si="29"/>
        <v>100</v>
      </c>
      <c r="L67" s="72">
        <f t="shared" si="29"/>
        <v>100</v>
      </c>
      <c r="M67" s="72">
        <f t="shared" si="29"/>
        <v>100</v>
      </c>
      <c r="N67" s="72">
        <f t="shared" si="29"/>
        <v>100</v>
      </c>
      <c r="O67" s="72">
        <f t="shared" si="29"/>
        <v>100</v>
      </c>
      <c r="P67" s="72">
        <f t="shared" si="29"/>
        <v>100</v>
      </c>
      <c r="Q67" s="72">
        <f t="shared" si="29"/>
        <v>100</v>
      </c>
      <c r="R67" s="78">
        <f t="shared" si="7"/>
        <v>100</v>
      </c>
      <c r="S67" s="78">
        <f t="shared" ref="S67:AC67" si="36">S36/S$36*100</f>
        <v>100</v>
      </c>
      <c r="T67" s="78">
        <f t="shared" si="36"/>
        <v>100</v>
      </c>
      <c r="U67" s="78">
        <f t="shared" si="36"/>
        <v>100</v>
      </c>
      <c r="V67" s="78">
        <f t="shared" si="36"/>
        <v>100</v>
      </c>
      <c r="W67" s="78">
        <f t="shared" si="36"/>
        <v>100</v>
      </c>
      <c r="X67" s="78">
        <f t="shared" si="36"/>
        <v>100</v>
      </c>
      <c r="Y67" s="78">
        <f t="shared" si="36"/>
        <v>100</v>
      </c>
      <c r="Z67" s="78">
        <f t="shared" si="36"/>
        <v>100</v>
      </c>
      <c r="AA67" s="78">
        <f t="shared" si="36"/>
        <v>100</v>
      </c>
      <c r="AB67" s="78">
        <f t="shared" si="36"/>
        <v>100</v>
      </c>
      <c r="AC67" s="78">
        <f t="shared" si="36"/>
        <v>100</v>
      </c>
    </row>
    <row r="68" spans="1:29" ht="12.75" customHeight="1" x14ac:dyDescent="0.15">
      <c r="A68" s="43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70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30" customFormat="1" x14ac:dyDescent="0.15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1">
        <v>630790</v>
      </c>
      <c r="C71" s="13" t="s">
        <v>10</v>
      </c>
      <c r="D71" s="13">
        <f>IF(C9=0,"--",((D9/C9)*100-100))</f>
        <v>41.536098191196061</v>
      </c>
      <c r="E71" s="72">
        <f t="shared" ref="E71:T82" si="37">IF(D9=0,"--",((E9/D9)*100-100))</f>
        <v>3.8352964657356381</v>
      </c>
      <c r="F71" s="72">
        <f t="shared" si="37"/>
        <v>27.813915877871963</v>
      </c>
      <c r="G71" s="72">
        <f t="shared" si="37"/>
        <v>18.847489009058734</v>
      </c>
      <c r="H71" s="72">
        <f t="shared" si="37"/>
        <v>16.946680942252442</v>
      </c>
      <c r="I71" s="72">
        <f t="shared" si="37"/>
        <v>-21.650009712053532</v>
      </c>
      <c r="J71" s="72">
        <f t="shared" si="37"/>
        <v>-10.30497867064166</v>
      </c>
      <c r="K71" s="72">
        <f t="shared" si="37"/>
        <v>-2.871340942954248E-2</v>
      </c>
      <c r="L71" s="72">
        <f t="shared" si="37"/>
        <v>8.3306692081242204</v>
      </c>
      <c r="M71" s="72">
        <f t="shared" si="37"/>
        <v>48.740350185945005</v>
      </c>
      <c r="N71" s="72">
        <f t="shared" si="37"/>
        <v>8.1923939506431083</v>
      </c>
      <c r="O71" s="72">
        <f t="shared" si="37"/>
        <v>25.523219078792536</v>
      </c>
      <c r="P71" s="72">
        <f t="shared" si="37"/>
        <v>5.2058320536621352</v>
      </c>
      <c r="Q71" s="72">
        <f t="shared" si="37"/>
        <v>27.161243530372701</v>
      </c>
      <c r="R71" s="72">
        <f t="shared" si="37"/>
        <v>7.1663975697721156</v>
      </c>
      <c r="S71" s="72">
        <f t="shared" si="37"/>
        <v>17.426471318440576</v>
      </c>
      <c r="T71" s="72">
        <f t="shared" si="37"/>
        <v>7.1753825884112388</v>
      </c>
      <c r="U71" s="78">
        <f t="shared" ref="U71:AB71" si="38">IF(T9=0,"--",((U9/T9)*100-100))</f>
        <v>15.714987217579377</v>
      </c>
      <c r="V71" s="78">
        <f t="shared" si="38"/>
        <v>11.527684697385482</v>
      </c>
      <c r="W71" s="78">
        <f t="shared" si="38"/>
        <v>-13.595220992058714</v>
      </c>
      <c r="X71" s="78">
        <f t="shared" si="38"/>
        <v>6.5996346471258249</v>
      </c>
      <c r="Y71" s="78">
        <f t="shared" si="38"/>
        <v>62.152311809761443</v>
      </c>
      <c r="Z71" s="78">
        <f t="shared" si="38"/>
        <v>-2.8988232768563336</v>
      </c>
      <c r="AA71" s="78">
        <f t="shared" si="38"/>
        <v>0.99729257070563904</v>
      </c>
      <c r="AB71" s="78">
        <f t="shared" si="38"/>
        <v>51.683605286140278</v>
      </c>
      <c r="AC71" s="13">
        <f>IFERROR(((POWER(AB9/C9,1/26)-1)*100),"--")</f>
        <v>12.37416007031138</v>
      </c>
    </row>
    <row r="72" spans="1:29" ht="12.75" customHeight="1" x14ac:dyDescent="0.15">
      <c r="A72" s="43">
        <v>2</v>
      </c>
      <c r="B72" s="71">
        <v>961900</v>
      </c>
      <c r="C72" s="13" t="s">
        <v>10</v>
      </c>
      <c r="D72" s="72" t="str">
        <f t="shared" ref="D72:S98" si="39">IF(C10=0,"--",((D10/C10)*100-100))</f>
        <v>--</v>
      </c>
      <c r="E72" s="72" t="str">
        <f t="shared" si="39"/>
        <v>--</v>
      </c>
      <c r="F72" s="72" t="str">
        <f t="shared" si="39"/>
        <v>--</v>
      </c>
      <c r="G72" s="72" t="str">
        <f t="shared" si="39"/>
        <v>--</v>
      </c>
      <c r="H72" s="72" t="str">
        <f t="shared" si="39"/>
        <v>--</v>
      </c>
      <c r="I72" s="72" t="str">
        <f t="shared" si="39"/>
        <v>--</v>
      </c>
      <c r="J72" s="72" t="str">
        <f t="shared" si="39"/>
        <v>--</v>
      </c>
      <c r="K72" s="72" t="str">
        <f t="shared" si="39"/>
        <v>--</v>
      </c>
      <c r="L72" s="72" t="str">
        <f t="shared" si="39"/>
        <v>--</v>
      </c>
      <c r="M72" s="72" t="str">
        <f t="shared" si="39"/>
        <v>--</v>
      </c>
      <c r="N72" s="72" t="str">
        <f t="shared" si="39"/>
        <v>--</v>
      </c>
      <c r="O72" s="72" t="str">
        <f t="shared" si="39"/>
        <v>--</v>
      </c>
      <c r="P72" s="72" t="str">
        <f t="shared" si="39"/>
        <v>--</v>
      </c>
      <c r="Q72" s="72" t="str">
        <f t="shared" si="39"/>
        <v>--</v>
      </c>
      <c r="R72" s="72" t="str">
        <f t="shared" si="39"/>
        <v>--</v>
      </c>
      <c r="S72" s="72" t="str">
        <f t="shared" si="39"/>
        <v>--</v>
      </c>
      <c r="T72" s="78" t="str">
        <f t="shared" ref="T72:T98" si="40">IF(S10=0,"--",((T10/S10)*100-100))</f>
        <v>--</v>
      </c>
      <c r="U72" s="78">
        <f t="shared" ref="U72:U98" si="41">IF(T10=0,"--",((U10/T10)*100-100))</f>
        <v>94.057506952575523</v>
      </c>
      <c r="V72" s="78">
        <f t="shared" ref="V72:V98" si="42">IF(U10=0,"--",((V10/U10)*100-100))</f>
        <v>7.2595443137181377</v>
      </c>
      <c r="W72" s="78">
        <f t="shared" ref="W72:W98" si="43">IF(V10=0,"--",((W10/V10)*100-100))</f>
        <v>-20.654355777940779</v>
      </c>
      <c r="X72" s="78">
        <f t="shared" ref="X72:X98" si="44">IF(W10=0,"--",((X10/W10)*100-100))</f>
        <v>-1.915108250041726</v>
      </c>
      <c r="Y72" s="78">
        <f t="shared" ref="Y72:Y98" si="45">IF(X10=0,"--",((Y10/X10)*100-100))</f>
        <v>1252.4608478525049</v>
      </c>
      <c r="Z72" s="78">
        <f t="shared" ref="Z72:Z98" si="46">IF(Y10=0,"--",((Z10/Y10)*100-100))</f>
        <v>-1.6926522828113661</v>
      </c>
      <c r="AA72" s="78">
        <f t="shared" ref="AA72:AA98" si="47">IF(Z10=0,"--",((AA10/Z10)*100-100))</f>
        <v>-9.4938572032091315</v>
      </c>
      <c r="AB72" s="78">
        <f t="shared" ref="AB72:AB98" si="48">IF(AA10=0,"--",((AB10/AA10)*100-100))</f>
        <v>-11.520253999636537</v>
      </c>
      <c r="AC72" s="78">
        <f>IFERROR(((POWER(AB10/T10,1/9)-1)*100),"--")</f>
        <v>37.218858075042306</v>
      </c>
    </row>
    <row r="73" spans="1:29" ht="12.75" customHeight="1" x14ac:dyDescent="0.15">
      <c r="A73" s="43">
        <v>3</v>
      </c>
      <c r="B73" s="71">
        <v>630392</v>
      </c>
      <c r="C73" s="13" t="s">
        <v>10</v>
      </c>
      <c r="D73" s="72">
        <f t="shared" si="39"/>
        <v>-9.6002782793300412</v>
      </c>
      <c r="E73" s="72">
        <f t="shared" si="37"/>
        <v>12.931078939486795</v>
      </c>
      <c r="F73" s="72">
        <f t="shared" si="37"/>
        <v>54.526593845871474</v>
      </c>
      <c r="G73" s="72">
        <f t="shared" si="37"/>
        <v>-2.2776210856406749</v>
      </c>
      <c r="H73" s="72">
        <f t="shared" si="37"/>
        <v>11.446964784698466</v>
      </c>
      <c r="I73" s="72">
        <f t="shared" si="37"/>
        <v>38.765384942519916</v>
      </c>
      <c r="J73" s="72">
        <f t="shared" si="37"/>
        <v>35.533376402246603</v>
      </c>
      <c r="K73" s="72">
        <f t="shared" si="37"/>
        <v>-18.393660585456956</v>
      </c>
      <c r="L73" s="72">
        <f t="shared" si="37"/>
        <v>15.829353223005398</v>
      </c>
      <c r="M73" s="72">
        <f t="shared" si="37"/>
        <v>-7.8024773109820842</v>
      </c>
      <c r="N73" s="72">
        <f t="shared" si="37"/>
        <v>75.725253127249914</v>
      </c>
      <c r="O73" s="72">
        <f t="shared" si="37"/>
        <v>25.64370674644492</v>
      </c>
      <c r="P73" s="72">
        <f t="shared" si="37"/>
        <v>10.871438023385906</v>
      </c>
      <c r="Q73" s="72">
        <f t="shared" si="37"/>
        <v>-14.140253492857042</v>
      </c>
      <c r="R73" s="72">
        <f t="shared" si="37"/>
        <v>-3.2156691370909414</v>
      </c>
      <c r="S73" s="72">
        <f t="shared" si="37"/>
        <v>31.880006131957771</v>
      </c>
      <c r="T73" s="78">
        <f t="shared" si="40"/>
        <v>2.8857790749642618</v>
      </c>
      <c r="U73" s="78">
        <f t="shared" si="41"/>
        <v>38.289834358763898</v>
      </c>
      <c r="V73" s="78">
        <f t="shared" si="42"/>
        <v>-21.203563376675163</v>
      </c>
      <c r="W73" s="78">
        <f t="shared" si="43"/>
        <v>34.880057059054735</v>
      </c>
      <c r="X73" s="78">
        <f t="shared" si="44"/>
        <v>-3.7716193661334216</v>
      </c>
      <c r="Y73" s="78">
        <f t="shared" si="45"/>
        <v>1308.3082472356496</v>
      </c>
      <c r="Z73" s="78">
        <f t="shared" si="46"/>
        <v>11.617144961780923</v>
      </c>
      <c r="AA73" s="78">
        <f t="shared" si="47"/>
        <v>-0.22482846963984571</v>
      </c>
      <c r="AB73" s="78">
        <f t="shared" si="48"/>
        <v>-5.0229839438418793</v>
      </c>
      <c r="AC73" s="78">
        <f t="shared" ref="AC73:AC98" si="49">IFERROR(((POWER(AB11/C11,1/26)-1)*100),"--")</f>
        <v>21.663588945425261</v>
      </c>
    </row>
    <row r="74" spans="1:29" ht="12.75" customHeight="1" x14ac:dyDescent="0.15">
      <c r="A74" s="43">
        <v>4</v>
      </c>
      <c r="B74" s="71">
        <v>940490</v>
      </c>
      <c r="C74" s="13" t="s">
        <v>10</v>
      </c>
      <c r="D74" s="72">
        <f t="shared" si="39"/>
        <v>-7.994432797373122</v>
      </c>
      <c r="E74" s="72">
        <f t="shared" si="37"/>
        <v>24.415102182724425</v>
      </c>
      <c r="F74" s="72">
        <f t="shared" si="37"/>
        <v>52.508922395340051</v>
      </c>
      <c r="G74" s="72">
        <f t="shared" si="37"/>
        <v>14.411459431610922</v>
      </c>
      <c r="H74" s="72">
        <f t="shared" si="37"/>
        <v>48.320086664214585</v>
      </c>
      <c r="I74" s="72">
        <f t="shared" si="37"/>
        <v>14.522681533025647</v>
      </c>
      <c r="J74" s="72">
        <f t="shared" si="37"/>
        <v>8.6868037006545507</v>
      </c>
      <c r="K74" s="72">
        <f t="shared" si="37"/>
        <v>-13.48224067055007</v>
      </c>
      <c r="L74" s="72">
        <f t="shared" si="37"/>
        <v>50.206536723823803</v>
      </c>
      <c r="M74" s="72">
        <f t="shared" si="37"/>
        <v>18.961473557499289</v>
      </c>
      <c r="N74" s="72">
        <f t="shared" si="37"/>
        <v>19.954914872129507</v>
      </c>
      <c r="O74" s="72">
        <f t="shared" si="37"/>
        <v>23.10657061685805</v>
      </c>
      <c r="P74" s="72">
        <f t="shared" si="37"/>
        <v>-4.2567132235576111</v>
      </c>
      <c r="Q74" s="72">
        <f t="shared" si="37"/>
        <v>-8.3790502494003789</v>
      </c>
      <c r="R74" s="72">
        <f t="shared" si="37"/>
        <v>92.647520054084424</v>
      </c>
      <c r="S74" s="72">
        <f t="shared" si="37"/>
        <v>37.332312309232407</v>
      </c>
      <c r="T74" s="78">
        <f t="shared" si="40"/>
        <v>5.3693778787858264</v>
      </c>
      <c r="U74" s="78">
        <f t="shared" si="41"/>
        <v>-24.651151275926139</v>
      </c>
      <c r="V74" s="78">
        <f t="shared" si="42"/>
        <v>17.077978816298469</v>
      </c>
      <c r="W74" s="78">
        <f t="shared" si="43"/>
        <v>-2.8614489184029708</v>
      </c>
      <c r="X74" s="78">
        <f t="shared" si="44"/>
        <v>-21.436500068918747</v>
      </c>
      <c r="Y74" s="78">
        <f t="shared" si="45"/>
        <v>12.730284422355865</v>
      </c>
      <c r="Z74" s="78">
        <f t="shared" si="46"/>
        <v>9.2960890663776468</v>
      </c>
      <c r="AA74" s="78">
        <f t="shared" si="47"/>
        <v>17.026197843888255</v>
      </c>
      <c r="AB74" s="78">
        <f t="shared" si="48"/>
        <v>-4.9563058744545856</v>
      </c>
      <c r="AC74" s="78">
        <f t="shared" si="49"/>
        <v>11.98929814963301</v>
      </c>
    </row>
    <row r="75" spans="1:29" ht="12.75" customHeight="1" x14ac:dyDescent="0.15">
      <c r="A75" s="43">
        <v>5</v>
      </c>
      <c r="B75" s="71">
        <v>420292</v>
      </c>
      <c r="C75" s="13" t="s">
        <v>10</v>
      </c>
      <c r="D75" s="72">
        <f t="shared" si="39"/>
        <v>75.657682159490946</v>
      </c>
      <c r="E75" s="72">
        <f t="shared" si="37"/>
        <v>157.21057381211256</v>
      </c>
      <c r="F75" s="72">
        <f t="shared" si="37"/>
        <v>31.262817081876989</v>
      </c>
      <c r="G75" s="72">
        <f t="shared" si="37"/>
        <v>-1.8659794838646206</v>
      </c>
      <c r="H75" s="72">
        <f t="shared" si="37"/>
        <v>59.770573718637024</v>
      </c>
      <c r="I75" s="72">
        <f t="shared" si="37"/>
        <v>66.097826895864443</v>
      </c>
      <c r="J75" s="72">
        <f t="shared" si="37"/>
        <v>-2.4934876014328893</v>
      </c>
      <c r="K75" s="72">
        <f t="shared" si="37"/>
        <v>12.984531195995785</v>
      </c>
      <c r="L75" s="72">
        <f t="shared" si="37"/>
        <v>7.7850940973577423</v>
      </c>
      <c r="M75" s="72">
        <f t="shared" si="37"/>
        <v>-3.9117635538935218</v>
      </c>
      <c r="N75" s="72">
        <f t="shared" si="37"/>
        <v>-17.71557591575781</v>
      </c>
      <c r="O75" s="72">
        <f t="shared" si="37"/>
        <v>54.419889849055778</v>
      </c>
      <c r="P75" s="72">
        <f t="shared" si="37"/>
        <v>16.485760825094161</v>
      </c>
      <c r="Q75" s="72">
        <f t="shared" si="37"/>
        <v>-12.931771127292123</v>
      </c>
      <c r="R75" s="72">
        <f t="shared" si="37"/>
        <v>33.294550314463606</v>
      </c>
      <c r="S75" s="72">
        <f t="shared" si="37"/>
        <v>30.805226297886804</v>
      </c>
      <c r="T75" s="78">
        <f t="shared" si="40"/>
        <v>36.754537597747287</v>
      </c>
      <c r="U75" s="78">
        <f t="shared" si="41"/>
        <v>10.522952528500312</v>
      </c>
      <c r="V75" s="78">
        <f t="shared" si="42"/>
        <v>19.045526913474035</v>
      </c>
      <c r="W75" s="78">
        <f t="shared" si="43"/>
        <v>5.2727859996477378</v>
      </c>
      <c r="X75" s="78">
        <f t="shared" si="44"/>
        <v>-5.4968633393910977</v>
      </c>
      <c r="Y75" s="78">
        <f t="shared" si="45"/>
        <v>-76.278799937333218</v>
      </c>
      <c r="Z75" s="78">
        <f t="shared" si="46"/>
        <v>29.024851623999666</v>
      </c>
      <c r="AA75" s="78">
        <f t="shared" si="47"/>
        <v>27.571757851230956</v>
      </c>
      <c r="AB75" s="78">
        <f t="shared" si="48"/>
        <v>-37.674299608353991</v>
      </c>
      <c r="AC75" s="78">
        <f t="shared" si="49"/>
        <v>11.575124206497978</v>
      </c>
    </row>
    <row r="76" spans="1:29" ht="12.75" customHeight="1" x14ac:dyDescent="0.15">
      <c r="A76" s="43">
        <v>6</v>
      </c>
      <c r="B76" s="71">
        <v>570320</v>
      </c>
      <c r="C76" s="13" t="s">
        <v>10</v>
      </c>
      <c r="D76" s="72">
        <f t="shared" si="39"/>
        <v>67.182563036503353</v>
      </c>
      <c r="E76" s="72">
        <f t="shared" si="37"/>
        <v>100.69706646319156</v>
      </c>
      <c r="F76" s="72">
        <f t="shared" si="37"/>
        <v>33.512167164548117</v>
      </c>
      <c r="G76" s="72">
        <f t="shared" si="37"/>
        <v>37.978640816249424</v>
      </c>
      <c r="H76" s="72">
        <f t="shared" si="37"/>
        <v>13.997799182767423</v>
      </c>
      <c r="I76" s="72">
        <f t="shared" si="37"/>
        <v>5.0309625009019783</v>
      </c>
      <c r="J76" s="72">
        <f t="shared" si="37"/>
        <v>8.8636093731851986</v>
      </c>
      <c r="K76" s="72">
        <f t="shared" si="37"/>
        <v>-7.206645304971687</v>
      </c>
      <c r="L76" s="72">
        <f t="shared" si="37"/>
        <v>2.7945024635026812</v>
      </c>
      <c r="M76" s="72">
        <f t="shared" si="37"/>
        <v>12.125281654529573</v>
      </c>
      <c r="N76" s="72">
        <f t="shared" si="37"/>
        <v>22.475890761970746</v>
      </c>
      <c r="O76" s="72">
        <f t="shared" si="37"/>
        <v>2.8654371454742318</v>
      </c>
      <c r="P76" s="72">
        <f t="shared" si="37"/>
        <v>-0.80599534616652591</v>
      </c>
      <c r="Q76" s="72">
        <f t="shared" si="37"/>
        <v>-47.749168696851505</v>
      </c>
      <c r="R76" s="72">
        <f t="shared" si="37"/>
        <v>69.717660166577275</v>
      </c>
      <c r="S76" s="72">
        <f t="shared" si="37"/>
        <v>17.296282459545793</v>
      </c>
      <c r="T76" s="78">
        <f t="shared" si="40"/>
        <v>5.4924358952293204</v>
      </c>
      <c r="U76" s="78">
        <f t="shared" si="41"/>
        <v>1.5984815214950174</v>
      </c>
      <c r="V76" s="78">
        <f t="shared" si="42"/>
        <v>3.2035936567837098</v>
      </c>
      <c r="W76" s="78">
        <f t="shared" si="43"/>
        <v>-9.8365748098732126</v>
      </c>
      <c r="X76" s="78">
        <f t="shared" si="44"/>
        <v>-4.3867766524790426</v>
      </c>
      <c r="Y76" s="78">
        <f t="shared" si="45"/>
        <v>-60.503092819321743</v>
      </c>
      <c r="Z76" s="78">
        <f t="shared" si="46"/>
        <v>33.103444432478597</v>
      </c>
      <c r="AA76" s="78">
        <f t="shared" si="47"/>
        <v>35.063226240166102</v>
      </c>
      <c r="AB76" s="78">
        <f t="shared" si="48"/>
        <v>-11.820570214997929</v>
      </c>
      <c r="AC76" s="78">
        <f t="shared" si="49"/>
        <v>7.5823821509350742</v>
      </c>
    </row>
    <row r="77" spans="1:29" ht="12.75" customHeight="1" x14ac:dyDescent="0.15">
      <c r="A77" s="43">
        <v>7</v>
      </c>
      <c r="B77" s="71">
        <v>630532</v>
      </c>
      <c r="C77" s="13" t="s">
        <v>10</v>
      </c>
      <c r="D77" s="72" t="str">
        <f t="shared" si="39"/>
        <v>--</v>
      </c>
      <c r="E77" s="72">
        <f t="shared" si="37"/>
        <v>95.693760180080147</v>
      </c>
      <c r="F77" s="72">
        <f t="shared" si="37"/>
        <v>141.93786301037002</v>
      </c>
      <c r="G77" s="72">
        <f t="shared" si="37"/>
        <v>20.683300225033847</v>
      </c>
      <c r="H77" s="72">
        <f t="shared" si="37"/>
        <v>37.200350869304202</v>
      </c>
      <c r="I77" s="72">
        <f t="shared" si="37"/>
        <v>50.453500978022447</v>
      </c>
      <c r="J77" s="72">
        <f t="shared" si="37"/>
        <v>-9.4778398396720149</v>
      </c>
      <c r="K77" s="72">
        <f t="shared" si="37"/>
        <v>31.604800241432571</v>
      </c>
      <c r="L77" s="72">
        <f t="shared" si="37"/>
        <v>-7.7541249185885022</v>
      </c>
      <c r="M77" s="72">
        <f t="shared" si="37"/>
        <v>-8.1441811593164459</v>
      </c>
      <c r="N77" s="72">
        <f t="shared" si="37"/>
        <v>-24.574170444552323</v>
      </c>
      <c r="O77" s="72">
        <f t="shared" si="37"/>
        <v>1.8508725640837156</v>
      </c>
      <c r="P77" s="72">
        <f t="shared" si="37"/>
        <v>17.543904563655488</v>
      </c>
      <c r="Q77" s="72">
        <f t="shared" si="37"/>
        <v>-21.880254442534195</v>
      </c>
      <c r="R77" s="72">
        <f t="shared" si="37"/>
        <v>44.805321942482664</v>
      </c>
      <c r="S77" s="72">
        <f t="shared" si="37"/>
        <v>15.474931148477864</v>
      </c>
      <c r="T77" s="78">
        <f t="shared" si="40"/>
        <v>-6.5776905632360751</v>
      </c>
      <c r="U77" s="78">
        <f t="shared" si="41"/>
        <v>-5.0828816542744022</v>
      </c>
      <c r="V77" s="78">
        <f t="shared" si="42"/>
        <v>-9.4656383387515035</v>
      </c>
      <c r="W77" s="78">
        <f t="shared" si="43"/>
        <v>-7.0468548921173522</v>
      </c>
      <c r="X77" s="78">
        <f t="shared" si="44"/>
        <v>-9.987775892319732</v>
      </c>
      <c r="Y77" s="78">
        <f t="shared" si="45"/>
        <v>-8.108794999990721</v>
      </c>
      <c r="Z77" s="78">
        <f t="shared" si="46"/>
        <v>5.8837007686674667</v>
      </c>
      <c r="AA77" s="78">
        <f t="shared" si="47"/>
        <v>3.2200123979304891</v>
      </c>
      <c r="AB77" s="78">
        <f t="shared" si="48"/>
        <v>51.639649335988111</v>
      </c>
      <c r="AC77" s="78">
        <f>IFERROR(((POWER(AB15/D15,1/25)-1)*100),"--")</f>
        <v>11.24833205323068</v>
      </c>
    </row>
    <row r="78" spans="1:29" ht="12.75" customHeight="1" x14ac:dyDescent="0.15">
      <c r="A78" s="43">
        <v>8</v>
      </c>
      <c r="B78" s="71">
        <v>630253</v>
      </c>
      <c r="C78" s="13" t="s">
        <v>10</v>
      </c>
      <c r="D78" s="72">
        <f t="shared" si="39"/>
        <v>241.5846153846154</v>
      </c>
      <c r="E78" s="72">
        <f t="shared" si="37"/>
        <v>54.552200153132446</v>
      </c>
      <c r="F78" s="72">
        <f t="shared" si="37"/>
        <v>-73.657174038637365</v>
      </c>
      <c r="G78" s="72">
        <f t="shared" si="37"/>
        <v>1286.8652927120668</v>
      </c>
      <c r="H78" s="72">
        <f t="shared" si="37"/>
        <v>116.52405545873989</v>
      </c>
      <c r="I78" s="72">
        <f t="shared" si="37"/>
        <v>58.191802446031716</v>
      </c>
      <c r="J78" s="72">
        <f t="shared" si="37"/>
        <v>153.35014937305468</v>
      </c>
      <c r="K78" s="72">
        <f t="shared" si="37"/>
        <v>-19.427180654951258</v>
      </c>
      <c r="L78" s="72">
        <f t="shared" si="37"/>
        <v>11.259544624509061</v>
      </c>
      <c r="M78" s="72">
        <f t="shared" si="37"/>
        <v>-6.6876492662127021</v>
      </c>
      <c r="N78" s="72">
        <f t="shared" si="37"/>
        <v>39.834249865095018</v>
      </c>
      <c r="O78" s="72">
        <f t="shared" si="37"/>
        <v>20.603251919150466</v>
      </c>
      <c r="P78" s="72">
        <f t="shared" si="37"/>
        <v>-33.372535637306783</v>
      </c>
      <c r="Q78" s="72">
        <f t="shared" si="37"/>
        <v>-45.476613670202745</v>
      </c>
      <c r="R78" s="72">
        <f t="shared" si="37"/>
        <v>21.602881637364064</v>
      </c>
      <c r="S78" s="72">
        <f t="shared" si="37"/>
        <v>13.449122630795614</v>
      </c>
      <c r="T78" s="78">
        <f t="shared" si="40"/>
        <v>39.146708868864721</v>
      </c>
      <c r="U78" s="78">
        <f t="shared" si="41"/>
        <v>9.4390453956521867</v>
      </c>
      <c r="V78" s="78">
        <f t="shared" si="42"/>
        <v>-8.2623374849861762</v>
      </c>
      <c r="W78" s="78">
        <f t="shared" si="43"/>
        <v>14.933113181288775</v>
      </c>
      <c r="X78" s="78">
        <f t="shared" si="44"/>
        <v>-22.106933598692294</v>
      </c>
      <c r="Y78" s="78">
        <f t="shared" si="45"/>
        <v>20.875238549847694</v>
      </c>
      <c r="Z78" s="78">
        <f t="shared" si="46"/>
        <v>-22.215621750103907</v>
      </c>
      <c r="AA78" s="78">
        <f t="shared" si="47"/>
        <v>-9.6039170510479011</v>
      </c>
      <c r="AB78" s="78">
        <f t="shared" si="48"/>
        <v>-71.103460812878765</v>
      </c>
      <c r="AC78" s="78">
        <f t="shared" si="49"/>
        <v>14.820061329390487</v>
      </c>
    </row>
    <row r="79" spans="1:29" ht="12.75" customHeight="1" x14ac:dyDescent="0.15">
      <c r="A79" s="43">
        <v>9</v>
      </c>
      <c r="B79" s="71">
        <v>630533</v>
      </c>
      <c r="C79" s="13" t="s">
        <v>10</v>
      </c>
      <c r="D79" s="72" t="str">
        <f t="shared" si="39"/>
        <v>--</v>
      </c>
      <c r="E79" s="72">
        <f t="shared" si="37"/>
        <v>86.269926287320374</v>
      </c>
      <c r="F79" s="72">
        <f t="shared" si="37"/>
        <v>-23.478324953175303</v>
      </c>
      <c r="G79" s="72">
        <f t="shared" si="37"/>
        <v>50.972270440958908</v>
      </c>
      <c r="H79" s="72">
        <f t="shared" si="37"/>
        <v>-2.8603257959791364</v>
      </c>
      <c r="I79" s="72">
        <f t="shared" si="37"/>
        <v>-5.4377451296618631</v>
      </c>
      <c r="J79" s="72">
        <f t="shared" si="37"/>
        <v>-30.625696761873925</v>
      </c>
      <c r="K79" s="72">
        <f t="shared" si="37"/>
        <v>42.100935450139531</v>
      </c>
      <c r="L79" s="72">
        <f t="shared" si="37"/>
        <v>71.872426815623328</v>
      </c>
      <c r="M79" s="72">
        <f t="shared" si="37"/>
        <v>35.023463516301859</v>
      </c>
      <c r="N79" s="72">
        <f t="shared" si="37"/>
        <v>10.893001082680186</v>
      </c>
      <c r="O79" s="72">
        <f t="shared" si="37"/>
        <v>-31.311303042589969</v>
      </c>
      <c r="P79" s="72">
        <f t="shared" si="37"/>
        <v>33.889141713894304</v>
      </c>
      <c r="Q79" s="72">
        <f t="shared" si="37"/>
        <v>-27.938649303825741</v>
      </c>
      <c r="R79" s="72">
        <f t="shared" si="37"/>
        <v>7.5778894050823453</v>
      </c>
      <c r="S79" s="72">
        <f t="shared" si="37"/>
        <v>84.664683618493655</v>
      </c>
      <c r="T79" s="78">
        <f t="shared" si="40"/>
        <v>2.446290183509177</v>
      </c>
      <c r="U79" s="78">
        <f t="shared" si="41"/>
        <v>-2.6972797009364626</v>
      </c>
      <c r="V79" s="78">
        <f t="shared" si="42"/>
        <v>3.7387368015670432</v>
      </c>
      <c r="W79" s="78">
        <f t="shared" si="43"/>
        <v>10.98136428615561</v>
      </c>
      <c r="X79" s="78">
        <f t="shared" si="44"/>
        <v>-25.622948837727549</v>
      </c>
      <c r="Y79" s="78">
        <f t="shared" si="45"/>
        <v>116.74933436128231</v>
      </c>
      <c r="Z79" s="78">
        <f t="shared" si="46"/>
        <v>-19.096995817521318</v>
      </c>
      <c r="AA79" s="78">
        <f t="shared" si="47"/>
        <v>-17.481743561338178</v>
      </c>
      <c r="AB79" s="78">
        <f t="shared" si="48"/>
        <v>-3.1856236692195523</v>
      </c>
      <c r="AC79" s="78">
        <f>IFERROR(((POWER(AB17/D17,1/25)-1)*100),"--")</f>
        <v>8.6161230474133035</v>
      </c>
    </row>
    <row r="80" spans="1:29" ht="12.75" customHeight="1" x14ac:dyDescent="0.15">
      <c r="A80" s="43">
        <v>10</v>
      </c>
      <c r="B80" s="71">
        <v>640610</v>
      </c>
      <c r="C80" s="13" t="s">
        <v>10</v>
      </c>
      <c r="D80" s="72">
        <f t="shared" si="39"/>
        <v>20.185658167255568</v>
      </c>
      <c r="E80" s="72">
        <f t="shared" si="37"/>
        <v>41.208842504584084</v>
      </c>
      <c r="F80" s="72">
        <f t="shared" si="37"/>
        <v>-6.3345875501714772</v>
      </c>
      <c r="G80" s="72">
        <f t="shared" si="37"/>
        <v>-2.9134612937973259</v>
      </c>
      <c r="H80" s="72">
        <f t="shared" si="37"/>
        <v>-6.558397771583131</v>
      </c>
      <c r="I80" s="72">
        <f t="shared" si="37"/>
        <v>-0.23677043952380927</v>
      </c>
      <c r="J80" s="72">
        <f t="shared" si="37"/>
        <v>-11.505538307515735</v>
      </c>
      <c r="K80" s="72">
        <f t="shared" si="37"/>
        <v>-19.832007982974744</v>
      </c>
      <c r="L80" s="72">
        <f t="shared" si="37"/>
        <v>-19.156044040962215</v>
      </c>
      <c r="M80" s="72">
        <f t="shared" si="37"/>
        <v>-4.4550976573086416</v>
      </c>
      <c r="N80" s="72">
        <f t="shared" si="37"/>
        <v>37.298526483446324</v>
      </c>
      <c r="O80" s="72">
        <f t="shared" si="37"/>
        <v>-5.1201386904224222</v>
      </c>
      <c r="P80" s="72">
        <f t="shared" si="37"/>
        <v>0.11790779885404845</v>
      </c>
      <c r="Q80" s="72">
        <f t="shared" si="37"/>
        <v>-16.34517827740423</v>
      </c>
      <c r="R80" s="72">
        <f t="shared" si="37"/>
        <v>28.853419392860417</v>
      </c>
      <c r="S80" s="72">
        <f t="shared" si="37"/>
        <v>-11.367731612341345</v>
      </c>
      <c r="T80" s="78">
        <f t="shared" si="40"/>
        <v>20.103609579574226</v>
      </c>
      <c r="U80" s="78">
        <f t="shared" si="41"/>
        <v>-18.022016035845709</v>
      </c>
      <c r="V80" s="78">
        <f t="shared" si="42"/>
        <v>-13.247856324261122</v>
      </c>
      <c r="W80" s="78">
        <f t="shared" si="43"/>
        <v>-1.7778580815970031</v>
      </c>
      <c r="X80" s="78">
        <f t="shared" si="44"/>
        <v>-3.8796357535819226</v>
      </c>
      <c r="Y80" s="78">
        <f t="shared" si="45"/>
        <v>43.617804264945761</v>
      </c>
      <c r="Z80" s="78">
        <f t="shared" si="46"/>
        <v>-16.709658638568584</v>
      </c>
      <c r="AA80" s="78">
        <f t="shared" si="47"/>
        <v>-8.2999522719206453</v>
      </c>
      <c r="AB80" s="78">
        <f t="shared" si="48"/>
        <v>-57.70152856090283</v>
      </c>
      <c r="AC80" s="78">
        <f t="shared" si="49"/>
        <v>-3.7763993070428103</v>
      </c>
    </row>
    <row r="81" spans="1:29" ht="12.75" customHeight="1" x14ac:dyDescent="0.15">
      <c r="A81" s="43">
        <v>11</v>
      </c>
      <c r="B81" s="71">
        <v>420212</v>
      </c>
      <c r="C81" s="13" t="s">
        <v>10</v>
      </c>
      <c r="D81" s="72">
        <f t="shared" si="39"/>
        <v>36.813107118859961</v>
      </c>
      <c r="E81" s="72">
        <f t="shared" si="37"/>
        <v>96.23323089102783</v>
      </c>
      <c r="F81" s="72">
        <f t="shared" si="37"/>
        <v>32.876794161570842</v>
      </c>
      <c r="G81" s="72">
        <f t="shared" si="37"/>
        <v>49.913062549046856</v>
      </c>
      <c r="H81" s="72">
        <f t="shared" si="37"/>
        <v>-23.317486359819711</v>
      </c>
      <c r="I81" s="72">
        <f t="shared" si="37"/>
        <v>-13.021774190789159</v>
      </c>
      <c r="J81" s="72">
        <f t="shared" si="37"/>
        <v>0.77129067677472563</v>
      </c>
      <c r="K81" s="72">
        <f t="shared" si="37"/>
        <v>11.456536439056578</v>
      </c>
      <c r="L81" s="72">
        <f t="shared" si="37"/>
        <v>-8.7243669317054469</v>
      </c>
      <c r="M81" s="72">
        <f t="shared" si="37"/>
        <v>20.808526690428295</v>
      </c>
      <c r="N81" s="72">
        <f t="shared" si="37"/>
        <v>29.852447176056558</v>
      </c>
      <c r="O81" s="72">
        <f t="shared" si="37"/>
        <v>-5.4873314327354592</v>
      </c>
      <c r="P81" s="72">
        <f t="shared" si="37"/>
        <v>8.0391463719344642</v>
      </c>
      <c r="Q81" s="72">
        <f t="shared" si="37"/>
        <v>-32.619216453140012</v>
      </c>
      <c r="R81" s="72">
        <f t="shared" si="37"/>
        <v>19.059775690277874</v>
      </c>
      <c r="S81" s="72">
        <f t="shared" si="37"/>
        <v>18.782722045000583</v>
      </c>
      <c r="T81" s="78">
        <f t="shared" si="40"/>
        <v>6.6163658978723134</v>
      </c>
      <c r="U81" s="78">
        <f t="shared" si="41"/>
        <v>6.3816844659796601</v>
      </c>
      <c r="V81" s="78">
        <f t="shared" si="42"/>
        <v>-9.4571838458857798</v>
      </c>
      <c r="W81" s="78">
        <f t="shared" si="43"/>
        <v>7.0234295979362855</v>
      </c>
      <c r="X81" s="78">
        <f t="shared" si="44"/>
        <v>-16.015253938217157</v>
      </c>
      <c r="Y81" s="78">
        <f t="shared" si="45"/>
        <v>-77.880386441116372</v>
      </c>
      <c r="Z81" s="78">
        <f t="shared" si="46"/>
        <v>-7.8969426745452438</v>
      </c>
      <c r="AA81" s="78">
        <f t="shared" si="47"/>
        <v>2.6013412164210195</v>
      </c>
      <c r="AB81" s="78">
        <f t="shared" si="48"/>
        <v>21.224768095719853</v>
      </c>
      <c r="AC81" s="78">
        <f t="shared" si="49"/>
        <v>1.0306897156336259</v>
      </c>
    </row>
    <row r="82" spans="1:29" ht="12.75" customHeight="1" x14ac:dyDescent="0.15">
      <c r="A82" s="43">
        <v>12</v>
      </c>
      <c r="B82" s="71">
        <v>630491</v>
      </c>
      <c r="C82" s="13" t="s">
        <v>10</v>
      </c>
      <c r="D82" s="72">
        <f t="shared" si="39"/>
        <v>1096.3499999999999</v>
      </c>
      <c r="E82" s="72">
        <f t="shared" si="37"/>
        <v>497.04517908638786</v>
      </c>
      <c r="F82" s="72">
        <f t="shared" si="37"/>
        <v>124.14546218193271</v>
      </c>
      <c r="G82" s="72">
        <f t="shared" si="37"/>
        <v>-33.818546359653098</v>
      </c>
      <c r="H82" s="72">
        <f t="shared" si="37"/>
        <v>52.18625392256331</v>
      </c>
      <c r="I82" s="72">
        <f t="shared" si="37"/>
        <v>29.310197810579979</v>
      </c>
      <c r="J82" s="72">
        <f t="shared" si="37"/>
        <v>3147.5187185651002</v>
      </c>
      <c r="K82" s="72">
        <f t="shared" si="37"/>
        <v>-44.291114620291047</v>
      </c>
      <c r="L82" s="72">
        <f t="shared" si="37"/>
        <v>-99.247810122256197</v>
      </c>
      <c r="M82" s="72">
        <f t="shared" si="37"/>
        <v>408.12849112790968</v>
      </c>
      <c r="N82" s="72">
        <f t="shared" si="37"/>
        <v>151.5854741164068</v>
      </c>
      <c r="O82" s="72">
        <f t="shared" si="37"/>
        <v>-30.930527145716297</v>
      </c>
      <c r="P82" s="72">
        <f t="shared" si="37"/>
        <v>-33.400453208832275</v>
      </c>
      <c r="Q82" s="72">
        <f t="shared" si="37"/>
        <v>17.975225184732381</v>
      </c>
      <c r="R82" s="72">
        <f t="shared" si="37"/>
        <v>7.3834052129210477</v>
      </c>
      <c r="S82" s="72">
        <f t="shared" si="37"/>
        <v>432.36538322805882</v>
      </c>
      <c r="T82" s="78">
        <f t="shared" si="40"/>
        <v>104.1993057434556</v>
      </c>
      <c r="U82" s="78">
        <f t="shared" si="41"/>
        <v>-4.7659911114437534</v>
      </c>
      <c r="V82" s="78">
        <f t="shared" si="42"/>
        <v>203.27848496313436</v>
      </c>
      <c r="W82" s="78">
        <f t="shared" si="43"/>
        <v>-5.7664562759076574</v>
      </c>
      <c r="X82" s="78">
        <f t="shared" si="44"/>
        <v>-69.563115246368355</v>
      </c>
      <c r="Y82" s="78">
        <f t="shared" si="45"/>
        <v>129.55878496225122</v>
      </c>
      <c r="Z82" s="78">
        <f t="shared" si="46"/>
        <v>5.4232455538164288</v>
      </c>
      <c r="AA82" s="78">
        <f t="shared" si="47"/>
        <v>4.2554239839133032</v>
      </c>
      <c r="AB82" s="78">
        <f t="shared" si="48"/>
        <v>-33.439098646349734</v>
      </c>
      <c r="AC82" s="78">
        <f t="shared" si="49"/>
        <v>36.39475773793184</v>
      </c>
    </row>
    <row r="83" spans="1:29" ht="12.75" customHeight="1" x14ac:dyDescent="0.15">
      <c r="A83" s="43">
        <v>13</v>
      </c>
      <c r="B83" s="71">
        <v>630140</v>
      </c>
      <c r="C83" s="13" t="s">
        <v>10</v>
      </c>
      <c r="D83" s="72">
        <f t="shared" si="39"/>
        <v>66.919031196733641</v>
      </c>
      <c r="E83" s="72">
        <f t="shared" ref="E83:S93" si="50">IF(D21=0,"--",((E21/D21)*100-100))</f>
        <v>31.573920274459454</v>
      </c>
      <c r="F83" s="72">
        <f t="shared" si="50"/>
        <v>2.2103233664271897</v>
      </c>
      <c r="G83" s="72">
        <f t="shared" si="50"/>
        <v>-6.3978876549860928</v>
      </c>
      <c r="H83" s="72">
        <f t="shared" si="50"/>
        <v>43.289347659771465</v>
      </c>
      <c r="I83" s="72">
        <f t="shared" si="50"/>
        <v>-22.039051647352181</v>
      </c>
      <c r="J83" s="72">
        <f t="shared" si="50"/>
        <v>-15.68247708090091</v>
      </c>
      <c r="K83" s="72">
        <f t="shared" si="50"/>
        <v>-34.973551285477342</v>
      </c>
      <c r="L83" s="72">
        <f t="shared" si="50"/>
        <v>-27.20280525225219</v>
      </c>
      <c r="M83" s="72">
        <f t="shared" si="50"/>
        <v>-12.039811810928626</v>
      </c>
      <c r="N83" s="72">
        <f t="shared" si="50"/>
        <v>-25.90614532180544</v>
      </c>
      <c r="O83" s="72">
        <f t="shared" si="50"/>
        <v>2.3284908372675375</v>
      </c>
      <c r="P83" s="72">
        <f t="shared" si="50"/>
        <v>-28.041605436607497</v>
      </c>
      <c r="Q83" s="72">
        <f t="shared" si="50"/>
        <v>43.098875926992122</v>
      </c>
      <c r="R83" s="72">
        <f t="shared" si="50"/>
        <v>76.49170602491418</v>
      </c>
      <c r="S83" s="72">
        <f t="shared" si="50"/>
        <v>-9.6992385080614554</v>
      </c>
      <c r="T83" s="78">
        <f t="shared" si="40"/>
        <v>-3.8832604056234885</v>
      </c>
      <c r="U83" s="78">
        <f t="shared" si="41"/>
        <v>16.918787054839157</v>
      </c>
      <c r="V83" s="78">
        <f t="shared" si="42"/>
        <v>10.126294739098142</v>
      </c>
      <c r="W83" s="78">
        <f t="shared" si="43"/>
        <v>-21.910700102256556</v>
      </c>
      <c r="X83" s="78">
        <f t="shared" si="44"/>
        <v>-5.4014047072558498</v>
      </c>
      <c r="Y83" s="78">
        <f t="shared" si="45"/>
        <v>-11.353026431318838</v>
      </c>
      <c r="Z83" s="78">
        <f t="shared" si="46"/>
        <v>-23.860402975011979</v>
      </c>
      <c r="AA83" s="78">
        <f t="shared" si="47"/>
        <v>19.776849052484053</v>
      </c>
      <c r="AB83" s="78">
        <f t="shared" si="48"/>
        <v>-7.519768388332011</v>
      </c>
      <c r="AC83" s="78">
        <f t="shared" si="49"/>
        <v>-1.3579459354054024</v>
      </c>
    </row>
    <row r="84" spans="1:29" ht="12.75" customHeight="1" x14ac:dyDescent="0.15">
      <c r="A84" s="43">
        <v>14</v>
      </c>
      <c r="B84" s="71">
        <v>630539</v>
      </c>
      <c r="C84" s="13" t="s">
        <v>10</v>
      </c>
      <c r="D84" s="72">
        <f t="shared" si="39"/>
        <v>-71.907988396581715</v>
      </c>
      <c r="E84" s="72">
        <f t="shared" si="50"/>
        <v>127.61891022807123</v>
      </c>
      <c r="F84" s="72">
        <f t="shared" si="50"/>
        <v>59.908551544789901</v>
      </c>
      <c r="G84" s="72">
        <f t="shared" si="50"/>
        <v>63.458063113886908</v>
      </c>
      <c r="H84" s="72">
        <f t="shared" si="50"/>
        <v>-20.945256529236019</v>
      </c>
      <c r="I84" s="72">
        <f t="shared" si="50"/>
        <v>48.113735382246915</v>
      </c>
      <c r="J84" s="72">
        <f t="shared" si="50"/>
        <v>11.857993983996067</v>
      </c>
      <c r="K84" s="72">
        <f t="shared" si="50"/>
        <v>40.529894501236754</v>
      </c>
      <c r="L84" s="72">
        <f t="shared" si="50"/>
        <v>-19.455070618611899</v>
      </c>
      <c r="M84" s="72">
        <f t="shared" si="50"/>
        <v>20.43741474364198</v>
      </c>
      <c r="N84" s="72">
        <f t="shared" si="50"/>
        <v>1.9390609020812519</v>
      </c>
      <c r="O84" s="72">
        <f t="shared" si="50"/>
        <v>-32.639405316287764</v>
      </c>
      <c r="P84" s="72">
        <f t="shared" si="50"/>
        <v>7.9459340660742726</v>
      </c>
      <c r="Q84" s="72">
        <f t="shared" si="50"/>
        <v>-26.840058379044791</v>
      </c>
      <c r="R84" s="72">
        <f t="shared" si="50"/>
        <v>292.31637947991743</v>
      </c>
      <c r="S84" s="72">
        <f t="shared" si="50"/>
        <v>48.1561191664955</v>
      </c>
      <c r="T84" s="78">
        <f t="shared" si="40"/>
        <v>15.261343155469717</v>
      </c>
      <c r="U84" s="78">
        <f t="shared" si="41"/>
        <v>10.339237668580466</v>
      </c>
      <c r="V84" s="78">
        <f t="shared" si="42"/>
        <v>6.2608816621562795</v>
      </c>
      <c r="W84" s="78">
        <f t="shared" si="43"/>
        <v>-4.8257022080690746</v>
      </c>
      <c r="X84" s="78">
        <f t="shared" si="44"/>
        <v>-9.0092029757094849</v>
      </c>
      <c r="Y84" s="78">
        <f t="shared" si="45"/>
        <v>42.712507780723115</v>
      </c>
      <c r="Z84" s="78">
        <f t="shared" si="46"/>
        <v>14.324223580104771</v>
      </c>
      <c r="AA84" s="78">
        <f t="shared" si="47"/>
        <v>-30.563645733975235</v>
      </c>
      <c r="AB84" s="78">
        <f t="shared" si="48"/>
        <v>-51.098723759413204</v>
      </c>
      <c r="AC84" s="78">
        <f t="shared" si="49"/>
        <v>7.2014931805040483</v>
      </c>
    </row>
    <row r="85" spans="1:29" ht="12.75" customHeight="1" x14ac:dyDescent="0.15">
      <c r="A85" s="43">
        <v>15</v>
      </c>
      <c r="B85" s="71">
        <v>630493</v>
      </c>
      <c r="C85" s="13" t="s">
        <v>10</v>
      </c>
      <c r="D85" s="72">
        <f t="shared" si="39"/>
        <v>535.59054726368151</v>
      </c>
      <c r="E85" s="72">
        <f t="shared" si="50"/>
        <v>99.930863059152131</v>
      </c>
      <c r="F85" s="72">
        <f t="shared" si="50"/>
        <v>-7.3013438796612888</v>
      </c>
      <c r="G85" s="72">
        <f t="shared" si="50"/>
        <v>-50.187143601988517</v>
      </c>
      <c r="H85" s="72">
        <f t="shared" si="50"/>
        <v>89.524653764977955</v>
      </c>
      <c r="I85" s="72">
        <f t="shared" si="50"/>
        <v>53.018008511422636</v>
      </c>
      <c r="J85" s="72">
        <f t="shared" si="50"/>
        <v>19.376798882205676</v>
      </c>
      <c r="K85" s="72">
        <f t="shared" si="50"/>
        <v>-9.4621781904211559</v>
      </c>
      <c r="L85" s="72">
        <f t="shared" si="50"/>
        <v>-31.021774787702611</v>
      </c>
      <c r="M85" s="72">
        <f t="shared" si="50"/>
        <v>56.984946851994835</v>
      </c>
      <c r="N85" s="72">
        <f t="shared" si="50"/>
        <v>28.565753505673484</v>
      </c>
      <c r="O85" s="72">
        <f t="shared" si="50"/>
        <v>-27.264575402555778</v>
      </c>
      <c r="P85" s="72">
        <f t="shared" si="50"/>
        <v>-2.5405926356509383</v>
      </c>
      <c r="Q85" s="72">
        <f t="shared" si="50"/>
        <v>-42.507021662267078</v>
      </c>
      <c r="R85" s="72">
        <f t="shared" si="50"/>
        <v>-7.9931082930755082</v>
      </c>
      <c r="S85" s="72">
        <f t="shared" si="50"/>
        <v>35.258574908554095</v>
      </c>
      <c r="T85" s="78">
        <f t="shared" si="40"/>
        <v>-29.039201384933222</v>
      </c>
      <c r="U85" s="78">
        <f t="shared" si="41"/>
        <v>23.3007255731642</v>
      </c>
      <c r="V85" s="78">
        <f t="shared" si="42"/>
        <v>4.0867459925046745</v>
      </c>
      <c r="W85" s="78">
        <f t="shared" si="43"/>
        <v>89.622072083607009</v>
      </c>
      <c r="X85" s="78">
        <f t="shared" si="44"/>
        <v>-33.091681054153142</v>
      </c>
      <c r="Y85" s="78">
        <f t="shared" si="45"/>
        <v>-2.0327717232462561</v>
      </c>
      <c r="Z85" s="78">
        <f t="shared" si="46"/>
        <v>-13.768846925208209</v>
      </c>
      <c r="AA85" s="78">
        <f t="shared" si="47"/>
        <v>-16.341224194716801</v>
      </c>
      <c r="AB85" s="78">
        <f t="shared" si="48"/>
        <v>1.5725080063317591</v>
      </c>
      <c r="AC85" s="78">
        <f t="shared" si="49"/>
        <v>9.5728478994208785</v>
      </c>
    </row>
    <row r="86" spans="1:29" ht="12.75" customHeight="1" x14ac:dyDescent="0.15">
      <c r="A86" s="43">
        <v>16</v>
      </c>
      <c r="B86" s="71">
        <v>560750</v>
      </c>
      <c r="C86" s="13" t="s">
        <v>10</v>
      </c>
      <c r="D86" s="72">
        <f t="shared" si="39"/>
        <v>59.885509310626929</v>
      </c>
      <c r="E86" s="72">
        <f t="shared" si="50"/>
        <v>3.4977638821277708</v>
      </c>
      <c r="F86" s="72">
        <f t="shared" si="50"/>
        <v>31.899437792332776</v>
      </c>
      <c r="G86" s="72">
        <f t="shared" si="50"/>
        <v>24.027952707918573</v>
      </c>
      <c r="H86" s="72">
        <f t="shared" si="50"/>
        <v>1.5094794928452728</v>
      </c>
      <c r="I86" s="72">
        <f t="shared" si="50"/>
        <v>17.711006291835091</v>
      </c>
      <c r="J86" s="72">
        <f t="shared" si="50"/>
        <v>14.009143258713053</v>
      </c>
      <c r="K86" s="72">
        <f t="shared" si="50"/>
        <v>18.792003597591673</v>
      </c>
      <c r="L86" s="72">
        <f t="shared" si="50"/>
        <v>15.374865086602242</v>
      </c>
      <c r="M86" s="72">
        <f t="shared" si="50"/>
        <v>-7.6153117360310461</v>
      </c>
      <c r="N86" s="72">
        <f t="shared" si="50"/>
        <v>3.5293883538545003</v>
      </c>
      <c r="O86" s="72">
        <f t="shared" si="50"/>
        <v>-4.6003595248168381</v>
      </c>
      <c r="P86" s="72">
        <f t="shared" si="50"/>
        <v>-13.880260994848086</v>
      </c>
      <c r="Q86" s="72">
        <f t="shared" si="50"/>
        <v>6.2009380505302829</v>
      </c>
      <c r="R86" s="72">
        <f t="shared" si="50"/>
        <v>17.813943859817513</v>
      </c>
      <c r="S86" s="72">
        <f t="shared" si="50"/>
        <v>1.7658030326292504</v>
      </c>
      <c r="T86" s="78">
        <f t="shared" si="40"/>
        <v>9.0853093421985278</v>
      </c>
      <c r="U86" s="78">
        <f t="shared" si="41"/>
        <v>17.121499413907173</v>
      </c>
      <c r="V86" s="78">
        <f t="shared" si="42"/>
        <v>2.7959255339229827</v>
      </c>
      <c r="W86" s="78">
        <f t="shared" si="43"/>
        <v>-9.0780339981707101</v>
      </c>
      <c r="X86" s="78">
        <f t="shared" si="44"/>
        <v>9.2091534889337225</v>
      </c>
      <c r="Y86" s="78">
        <f t="shared" si="45"/>
        <v>-53.537159462774376</v>
      </c>
      <c r="Z86" s="78">
        <f t="shared" si="46"/>
        <v>3.7200911997141475</v>
      </c>
      <c r="AA86" s="78">
        <f t="shared" si="47"/>
        <v>-6.9120643098440837</v>
      </c>
      <c r="AB86" s="78">
        <f t="shared" si="48"/>
        <v>-7.2945489446059781</v>
      </c>
      <c r="AC86" s="78">
        <f t="shared" si="49"/>
        <v>3.9568263482026023</v>
      </c>
    </row>
    <row r="87" spans="1:29" ht="12.75" customHeight="1" x14ac:dyDescent="0.15">
      <c r="A87" s="43">
        <v>17</v>
      </c>
      <c r="B87" s="71">
        <v>560750</v>
      </c>
      <c r="C87" s="13" t="s">
        <v>10</v>
      </c>
      <c r="D87" s="72">
        <f t="shared" si="39"/>
        <v>93.421078272166255</v>
      </c>
      <c r="E87" s="72">
        <f t="shared" si="50"/>
        <v>21.871970729258237</v>
      </c>
      <c r="F87" s="72">
        <f t="shared" si="50"/>
        <v>17.199944447552127</v>
      </c>
      <c r="G87" s="72">
        <f t="shared" si="50"/>
        <v>12.557399570369483</v>
      </c>
      <c r="H87" s="72">
        <f t="shared" si="50"/>
        <v>5.8069097490547534</v>
      </c>
      <c r="I87" s="72">
        <f t="shared" si="50"/>
        <v>17.587415089711357</v>
      </c>
      <c r="J87" s="72">
        <f t="shared" si="50"/>
        <v>3.2088491120818077</v>
      </c>
      <c r="K87" s="72">
        <f t="shared" si="50"/>
        <v>5.1403343871385658</v>
      </c>
      <c r="L87" s="72">
        <f t="shared" si="50"/>
        <v>19.62590715021193</v>
      </c>
      <c r="M87" s="72">
        <f t="shared" si="50"/>
        <v>28.069965435172207</v>
      </c>
      <c r="N87" s="72">
        <f t="shared" si="50"/>
        <v>18.479750030044471</v>
      </c>
      <c r="O87" s="72">
        <f t="shared" si="50"/>
        <v>-16.540767259869341</v>
      </c>
      <c r="P87" s="72">
        <f t="shared" si="50"/>
        <v>7.8591950038986056</v>
      </c>
      <c r="Q87" s="72">
        <f t="shared" si="50"/>
        <v>-30.696603194085156</v>
      </c>
      <c r="R87" s="72">
        <f t="shared" si="50"/>
        <v>40.254618926915839</v>
      </c>
      <c r="S87" s="72">
        <f t="shared" si="50"/>
        <v>2.7695699416419899</v>
      </c>
      <c r="T87" s="78">
        <f t="shared" si="40"/>
        <v>-11.558982807010509</v>
      </c>
      <c r="U87" s="78">
        <f t="shared" si="41"/>
        <v>-9.1260639779287374</v>
      </c>
      <c r="V87" s="78">
        <f t="shared" si="42"/>
        <v>11.939568316474364</v>
      </c>
      <c r="W87" s="78">
        <f t="shared" si="43"/>
        <v>-4.6468536814055312</v>
      </c>
      <c r="X87" s="78">
        <f t="shared" si="44"/>
        <v>0.42584217877912067</v>
      </c>
      <c r="Y87" s="78">
        <f t="shared" si="45"/>
        <v>-4.5709915978868878</v>
      </c>
      <c r="Z87" s="78">
        <f t="shared" si="46"/>
        <v>3.7200911997141475</v>
      </c>
      <c r="AA87" s="78">
        <f t="shared" si="47"/>
        <v>-6.9120643098440837</v>
      </c>
      <c r="AB87" s="78">
        <f t="shared" si="48"/>
        <v>-7.2945489446059781</v>
      </c>
      <c r="AC87" s="78">
        <f t="shared" si="49"/>
        <v>6.4204643878995826</v>
      </c>
    </row>
    <row r="88" spans="1:29" ht="12.75" customHeight="1" x14ac:dyDescent="0.15">
      <c r="A88" s="43">
        <v>18</v>
      </c>
      <c r="B88" s="71">
        <v>560121</v>
      </c>
      <c r="C88" s="13" t="s">
        <v>10</v>
      </c>
      <c r="D88" s="72">
        <f t="shared" si="39"/>
        <v>22.978815068536989</v>
      </c>
      <c r="E88" s="72">
        <f t="shared" si="50"/>
        <v>38.910480531102365</v>
      </c>
      <c r="F88" s="72">
        <f t="shared" si="50"/>
        <v>-8.0176085505843275</v>
      </c>
      <c r="G88" s="72">
        <f t="shared" si="50"/>
        <v>20.878636128267786</v>
      </c>
      <c r="H88" s="72">
        <f t="shared" si="50"/>
        <v>19.611938287408194</v>
      </c>
      <c r="I88" s="72">
        <f t="shared" si="50"/>
        <v>67.563600690924119</v>
      </c>
      <c r="J88" s="72">
        <f t="shared" si="50"/>
        <v>-14.522190901784882</v>
      </c>
      <c r="K88" s="72">
        <f t="shared" si="50"/>
        <v>-12.671425013436107</v>
      </c>
      <c r="L88" s="72">
        <f t="shared" si="50"/>
        <v>8.7350186542100232</v>
      </c>
      <c r="M88" s="72">
        <f t="shared" si="50"/>
        <v>18.183757099875535</v>
      </c>
      <c r="N88" s="72">
        <f t="shared" si="50"/>
        <v>133.50565166758361</v>
      </c>
      <c r="O88" s="72">
        <f t="shared" si="50"/>
        <v>-23.198273711301852</v>
      </c>
      <c r="P88" s="72">
        <f t="shared" si="50"/>
        <v>-21.816606204746165</v>
      </c>
      <c r="Q88" s="72">
        <f t="shared" si="50"/>
        <v>-2.8441939301897463</v>
      </c>
      <c r="R88" s="72">
        <f t="shared" si="50"/>
        <v>68.68431449342188</v>
      </c>
      <c r="S88" s="72">
        <f t="shared" si="50"/>
        <v>-13.457805466680284</v>
      </c>
      <c r="T88" s="78">
        <f t="shared" si="40"/>
        <v>29.174995080778046</v>
      </c>
      <c r="U88" s="78">
        <f t="shared" si="41"/>
        <v>28.702024123881699</v>
      </c>
      <c r="V88" s="78">
        <f t="shared" si="42"/>
        <v>-10.449618277796247</v>
      </c>
      <c r="W88" s="78">
        <f t="shared" si="43"/>
        <v>13.956034927370453</v>
      </c>
      <c r="X88" s="78">
        <f t="shared" si="44"/>
        <v>-12.290040386577658</v>
      </c>
      <c r="Y88" s="78">
        <f t="shared" si="45"/>
        <v>79.227908996264915</v>
      </c>
      <c r="Z88" s="78">
        <f t="shared" si="46"/>
        <v>-4.5857775178502749</v>
      </c>
      <c r="AA88" s="78">
        <f t="shared" si="47"/>
        <v>-36.505439152840736</v>
      </c>
      <c r="AB88" s="78">
        <f t="shared" si="48"/>
        <v>57.505020105414275</v>
      </c>
      <c r="AC88" s="78">
        <f t="shared" si="49"/>
        <v>11.871759754959466</v>
      </c>
    </row>
    <row r="89" spans="1:29" ht="12.75" customHeight="1" x14ac:dyDescent="0.15">
      <c r="A89" s="43">
        <v>19</v>
      </c>
      <c r="B89" s="71">
        <v>581092</v>
      </c>
      <c r="C89" s="13" t="s">
        <v>10</v>
      </c>
      <c r="D89" s="72">
        <f t="shared" si="39"/>
        <v>9.8565292277408787</v>
      </c>
      <c r="E89" s="72">
        <f t="shared" si="50"/>
        <v>62.520831544176559</v>
      </c>
      <c r="F89" s="72">
        <f t="shared" si="50"/>
        <v>47.215662889987584</v>
      </c>
      <c r="G89" s="72">
        <f t="shared" si="50"/>
        <v>29.396355323220945</v>
      </c>
      <c r="H89" s="72">
        <f t="shared" si="50"/>
        <v>19.999794121328861</v>
      </c>
      <c r="I89" s="72">
        <f t="shared" si="50"/>
        <v>-14.72575560030738</v>
      </c>
      <c r="J89" s="72">
        <f t="shared" si="50"/>
        <v>12.125331473630823</v>
      </c>
      <c r="K89" s="72">
        <f t="shared" si="50"/>
        <v>-17.008714169127302</v>
      </c>
      <c r="L89" s="72">
        <f t="shared" si="50"/>
        <v>-6.2442845866544161</v>
      </c>
      <c r="M89" s="72">
        <f t="shared" si="50"/>
        <v>24.423929992964077</v>
      </c>
      <c r="N89" s="72">
        <f t="shared" si="50"/>
        <v>23.328970588634832</v>
      </c>
      <c r="O89" s="72">
        <f t="shared" si="50"/>
        <v>-28.529982613036992</v>
      </c>
      <c r="P89" s="72">
        <f t="shared" si="50"/>
        <v>6.1607017957800281</v>
      </c>
      <c r="Q89" s="72">
        <f t="shared" si="50"/>
        <v>-45.605239718789178</v>
      </c>
      <c r="R89" s="72">
        <f t="shared" si="50"/>
        <v>13.84116796544761</v>
      </c>
      <c r="S89" s="72">
        <f t="shared" si="50"/>
        <v>-1.1529890813199302</v>
      </c>
      <c r="T89" s="78">
        <f t="shared" si="40"/>
        <v>10.551458557565027</v>
      </c>
      <c r="U89" s="78">
        <f t="shared" si="41"/>
        <v>8.1796222674649357</v>
      </c>
      <c r="V89" s="78">
        <f t="shared" si="42"/>
        <v>-8.5146264500166779</v>
      </c>
      <c r="W89" s="78">
        <f t="shared" si="43"/>
        <v>15.452057456482464</v>
      </c>
      <c r="X89" s="78">
        <f t="shared" si="44"/>
        <v>-7.9704905396843913</v>
      </c>
      <c r="Y89" s="78">
        <f t="shared" si="45"/>
        <v>-41.242176622067049</v>
      </c>
      <c r="Z89" s="78">
        <f t="shared" si="46"/>
        <v>8.4002912876731841</v>
      </c>
      <c r="AA89" s="78">
        <f t="shared" si="47"/>
        <v>-7.2208294547975811</v>
      </c>
      <c r="AB89" s="78">
        <f t="shared" si="48"/>
        <v>-15.958743368317954</v>
      </c>
      <c r="AC89" s="78">
        <f t="shared" si="49"/>
        <v>0.85961125952596085</v>
      </c>
    </row>
    <row r="90" spans="1:29" ht="12.75" customHeight="1" x14ac:dyDescent="0.15">
      <c r="A90" s="43">
        <v>20</v>
      </c>
      <c r="B90" s="71">
        <v>630710</v>
      </c>
      <c r="C90" s="13" t="s">
        <v>10</v>
      </c>
      <c r="D90" s="72">
        <f t="shared" si="39"/>
        <v>6.5100132309757299</v>
      </c>
      <c r="E90" s="72">
        <f t="shared" si="50"/>
        <v>108.91014170471243</v>
      </c>
      <c r="F90" s="72">
        <f t="shared" si="50"/>
        <v>-15.48494229367239</v>
      </c>
      <c r="G90" s="72">
        <f t="shared" si="50"/>
        <v>67.347602212556609</v>
      </c>
      <c r="H90" s="72">
        <f t="shared" si="50"/>
        <v>15.827049339840627</v>
      </c>
      <c r="I90" s="72">
        <f t="shared" si="50"/>
        <v>184.91114381059833</v>
      </c>
      <c r="J90" s="72">
        <f t="shared" si="50"/>
        <v>-36.260537171850281</v>
      </c>
      <c r="K90" s="72">
        <f t="shared" si="50"/>
        <v>-41.786504486679895</v>
      </c>
      <c r="L90" s="72">
        <f t="shared" si="50"/>
        <v>26.409866828406138</v>
      </c>
      <c r="M90" s="72">
        <f t="shared" si="50"/>
        <v>2.4286508679329586</v>
      </c>
      <c r="N90" s="72">
        <f t="shared" si="50"/>
        <v>34.493648366802233</v>
      </c>
      <c r="O90" s="72">
        <f t="shared" si="50"/>
        <v>17.714869934867238</v>
      </c>
      <c r="P90" s="72">
        <f t="shared" si="50"/>
        <v>11.969319068048165</v>
      </c>
      <c r="Q90" s="72">
        <f t="shared" si="50"/>
        <v>37.948728575870092</v>
      </c>
      <c r="R90" s="72">
        <f t="shared" si="50"/>
        <v>-2.4055954221301477</v>
      </c>
      <c r="S90" s="72">
        <f t="shared" si="50"/>
        <v>11.812012714196982</v>
      </c>
      <c r="T90" s="78">
        <f t="shared" si="40"/>
        <v>10.589029274581961</v>
      </c>
      <c r="U90" s="78">
        <f t="shared" si="41"/>
        <v>-5.4876330714429713</v>
      </c>
      <c r="V90" s="78">
        <f t="shared" si="42"/>
        <v>12.071903570709594</v>
      </c>
      <c r="W90" s="78">
        <f t="shared" si="43"/>
        <v>0.80357956859968738</v>
      </c>
      <c r="X90" s="78">
        <f t="shared" si="44"/>
        <v>11.859724637429238</v>
      </c>
      <c r="Y90" s="78">
        <f t="shared" si="45"/>
        <v>-68.641056442947928</v>
      </c>
      <c r="Z90" s="78">
        <f t="shared" si="46"/>
        <v>-1.2599320627404609</v>
      </c>
      <c r="AA90" s="78">
        <f t="shared" si="47"/>
        <v>-5.8836452893972506</v>
      </c>
      <c r="AB90" s="78">
        <f t="shared" si="48"/>
        <v>15.542662453725555</v>
      </c>
      <c r="AC90" s="78">
        <f t="shared" si="49"/>
        <v>7.0801207100194885</v>
      </c>
    </row>
    <row r="91" spans="1:29" ht="12.75" customHeight="1" x14ac:dyDescent="0.15">
      <c r="A91" s="43">
        <v>21</v>
      </c>
      <c r="B91" s="71">
        <v>630710</v>
      </c>
      <c r="C91" s="13" t="s">
        <v>10</v>
      </c>
      <c r="D91" s="72">
        <f t="shared" si="39"/>
        <v>59.99558117195005</v>
      </c>
      <c r="E91" s="72">
        <f t="shared" si="50"/>
        <v>36.449853922478638</v>
      </c>
      <c r="F91" s="72">
        <f t="shared" si="50"/>
        <v>-11.520403969645955</v>
      </c>
      <c r="G91" s="72">
        <f t="shared" si="50"/>
        <v>38.185911475272889</v>
      </c>
      <c r="H91" s="72">
        <f t="shared" si="50"/>
        <v>-0.71955003111187921</v>
      </c>
      <c r="I91" s="72">
        <f t="shared" si="50"/>
        <v>58.413839627329992</v>
      </c>
      <c r="J91" s="72">
        <f t="shared" si="50"/>
        <v>10.813515899483335</v>
      </c>
      <c r="K91" s="72">
        <f t="shared" si="50"/>
        <v>-72.136746630191197</v>
      </c>
      <c r="L91" s="72">
        <f t="shared" si="50"/>
        <v>30.924988290536959</v>
      </c>
      <c r="M91" s="72">
        <f t="shared" si="50"/>
        <v>46.327559212008481</v>
      </c>
      <c r="N91" s="72">
        <f t="shared" si="50"/>
        <v>143.79611372937222</v>
      </c>
      <c r="O91" s="72">
        <f t="shared" si="50"/>
        <v>130.80290861246516</v>
      </c>
      <c r="P91" s="72">
        <f t="shared" si="50"/>
        <v>-20.014665427910529</v>
      </c>
      <c r="Q91" s="72">
        <f t="shared" si="50"/>
        <v>-24.861613998246241</v>
      </c>
      <c r="R91" s="72">
        <f t="shared" si="50"/>
        <v>51.924001068409666</v>
      </c>
      <c r="S91" s="72">
        <f t="shared" si="50"/>
        <v>-1.9549221027136099</v>
      </c>
      <c r="T91" s="78">
        <f t="shared" si="40"/>
        <v>-7.5176244961508729</v>
      </c>
      <c r="U91" s="78">
        <f t="shared" si="41"/>
        <v>-30.952429786958774</v>
      </c>
      <c r="V91" s="78">
        <f t="shared" si="42"/>
        <v>15.142483778349842</v>
      </c>
      <c r="W91" s="78">
        <f t="shared" si="43"/>
        <v>6.3201478801759663</v>
      </c>
      <c r="X91" s="78">
        <f t="shared" si="44"/>
        <v>2.8474035261997273</v>
      </c>
      <c r="Y91" s="78">
        <f t="shared" si="45"/>
        <v>-4.0109976023935445</v>
      </c>
      <c r="Z91" s="78">
        <f t="shared" si="46"/>
        <v>-1.2599320627404609</v>
      </c>
      <c r="AA91" s="78">
        <f t="shared" si="47"/>
        <v>-5.8836452893972506</v>
      </c>
      <c r="AB91" s="78">
        <f t="shared" si="48"/>
        <v>15.542662453725555</v>
      </c>
      <c r="AC91" s="78">
        <f t="shared" si="49"/>
        <v>9.4109911701393258</v>
      </c>
    </row>
    <row r="92" spans="1:29" ht="12.75" customHeight="1" x14ac:dyDescent="0.15">
      <c r="A92" s="43">
        <v>22</v>
      </c>
      <c r="B92" s="71">
        <v>420222</v>
      </c>
      <c r="C92" s="13" t="s">
        <v>10</v>
      </c>
      <c r="D92" s="72">
        <f t="shared" si="39"/>
        <v>8.3646656787431368</v>
      </c>
      <c r="E92" s="72">
        <f t="shared" si="50"/>
        <v>5.5901877000698761</v>
      </c>
      <c r="F92" s="72">
        <f t="shared" si="50"/>
        <v>29.124303654935716</v>
      </c>
      <c r="G92" s="72">
        <f t="shared" si="50"/>
        <v>23.418996947352497</v>
      </c>
      <c r="H92" s="72">
        <f t="shared" si="50"/>
        <v>27.974259275813267</v>
      </c>
      <c r="I92" s="72">
        <f t="shared" si="50"/>
        <v>73.62787224495537</v>
      </c>
      <c r="J92" s="72">
        <f t="shared" si="50"/>
        <v>41.128629150353476</v>
      </c>
      <c r="K92" s="72">
        <f t="shared" si="50"/>
        <v>11.430224097593268</v>
      </c>
      <c r="L92" s="72">
        <f t="shared" si="50"/>
        <v>10.846173026653986</v>
      </c>
      <c r="M92" s="72">
        <f t="shared" si="50"/>
        <v>19.815396411728358</v>
      </c>
      <c r="N92" s="72">
        <f t="shared" si="50"/>
        <v>29.246009961121558</v>
      </c>
      <c r="O92" s="72">
        <f t="shared" si="50"/>
        <v>23.555383166367221</v>
      </c>
      <c r="P92" s="72">
        <f t="shared" si="50"/>
        <v>9.6914133412122396</v>
      </c>
      <c r="Q92" s="72">
        <f t="shared" si="50"/>
        <v>-16.882140427598031</v>
      </c>
      <c r="R92" s="72">
        <f t="shared" si="50"/>
        <v>21.149004423726382</v>
      </c>
      <c r="S92" s="72">
        <f t="shared" si="50"/>
        <v>19.853389823729458</v>
      </c>
      <c r="T92" s="78">
        <f t="shared" si="40"/>
        <v>10.484624897524412</v>
      </c>
      <c r="U92" s="78">
        <f t="shared" si="41"/>
        <v>2.7405175545508769</v>
      </c>
      <c r="V92" s="78">
        <f t="shared" si="42"/>
        <v>10.152035807000303</v>
      </c>
      <c r="W92" s="78">
        <f t="shared" si="43"/>
        <v>-0.80399134437581665</v>
      </c>
      <c r="X92" s="78">
        <f t="shared" si="44"/>
        <v>-6.2806647572678003</v>
      </c>
      <c r="Y92" s="78">
        <f t="shared" si="45"/>
        <v>-94.062561176612874</v>
      </c>
      <c r="Z92" s="78">
        <f t="shared" si="46"/>
        <v>13.996360232207977</v>
      </c>
      <c r="AA92" s="78">
        <f t="shared" si="47"/>
        <v>3.4546200892776397</v>
      </c>
      <c r="AB92" s="78">
        <f t="shared" si="48"/>
        <v>16.41901942812494</v>
      </c>
      <c r="AC92" s="78">
        <f t="shared" si="49"/>
        <v>2.0508676655532465</v>
      </c>
    </row>
    <row r="93" spans="1:29" ht="12.75" customHeight="1" x14ac:dyDescent="0.15">
      <c r="A93" s="43">
        <v>23</v>
      </c>
      <c r="B93" s="71">
        <v>420222</v>
      </c>
      <c r="C93" s="13" t="s">
        <v>10</v>
      </c>
      <c r="D93" s="72">
        <f t="shared" si="39"/>
        <v>511.69820662768029</v>
      </c>
      <c r="E93" s="72">
        <f t="shared" si="50"/>
        <v>20.265946737357709</v>
      </c>
      <c r="F93" s="72">
        <f t="shared" si="50"/>
        <v>-11.482894517471792</v>
      </c>
      <c r="G93" s="72">
        <f t="shared" si="50"/>
        <v>-41.501062174523263</v>
      </c>
      <c r="H93" s="72">
        <f t="shared" si="50"/>
        <v>32.193063262115317</v>
      </c>
      <c r="I93" s="72">
        <f t="shared" si="50"/>
        <v>-45.719134149425024</v>
      </c>
      <c r="J93" s="72">
        <f t="shared" si="50"/>
        <v>-48.211776750323651</v>
      </c>
      <c r="K93" s="72">
        <f t="shared" si="50"/>
        <v>37.661407724877478</v>
      </c>
      <c r="L93" s="72">
        <f t="shared" si="50"/>
        <v>167.66446281256276</v>
      </c>
      <c r="M93" s="72">
        <f t="shared" si="50"/>
        <v>-57.042116931657837</v>
      </c>
      <c r="N93" s="72">
        <f t="shared" si="50"/>
        <v>3.1799010446906522</v>
      </c>
      <c r="O93" s="72">
        <f t="shared" si="50"/>
        <v>34.502258437565246</v>
      </c>
      <c r="P93" s="72">
        <f t="shared" si="50"/>
        <v>2.2299671487680683</v>
      </c>
      <c r="Q93" s="72">
        <f t="shared" si="50"/>
        <v>25.219517621072725</v>
      </c>
      <c r="R93" s="72">
        <f t="shared" si="50"/>
        <v>-38.012211082231431</v>
      </c>
      <c r="S93" s="72">
        <f t="shared" si="50"/>
        <v>13.796389206327845</v>
      </c>
      <c r="T93" s="78">
        <f t="shared" si="40"/>
        <v>3.3109957687008205</v>
      </c>
      <c r="U93" s="78">
        <f t="shared" si="41"/>
        <v>10.598171668263006</v>
      </c>
      <c r="V93" s="78">
        <f t="shared" si="42"/>
        <v>0.51036502381647608</v>
      </c>
      <c r="W93" s="78">
        <f t="shared" si="43"/>
        <v>-15.057363139252004</v>
      </c>
      <c r="X93" s="78">
        <f t="shared" si="44"/>
        <v>19.021576074178085</v>
      </c>
      <c r="Y93" s="78">
        <f t="shared" si="45"/>
        <v>-5.5256777980612242</v>
      </c>
      <c r="Z93" s="78">
        <f t="shared" si="46"/>
        <v>13.996360232207977</v>
      </c>
      <c r="AA93" s="78">
        <f t="shared" si="47"/>
        <v>3.4546200892776397</v>
      </c>
      <c r="AB93" s="78">
        <f t="shared" si="48"/>
        <v>16.41901942812494</v>
      </c>
      <c r="AC93" s="78">
        <f t="shared" si="49"/>
        <v>5.7026451420053137</v>
      </c>
    </row>
    <row r="94" spans="1:29" ht="12.75" customHeight="1" x14ac:dyDescent="0.15">
      <c r="A94" s="43">
        <v>24</v>
      </c>
      <c r="B94" s="71">
        <v>580810</v>
      </c>
      <c r="C94" s="13" t="s">
        <v>10</v>
      </c>
      <c r="D94" s="72">
        <f t="shared" si="39"/>
        <v>60.08082861554297</v>
      </c>
      <c r="E94" s="72">
        <f t="shared" ref="E94:S98" si="51">IF(D32=0,"--",((E32/D32)*100-100))</f>
        <v>-1.6182959554175227</v>
      </c>
      <c r="F94" s="72">
        <f t="shared" si="51"/>
        <v>-10.937994020004027</v>
      </c>
      <c r="G94" s="72">
        <f t="shared" si="51"/>
        <v>18.029291142463904</v>
      </c>
      <c r="H94" s="72">
        <f t="shared" si="51"/>
        <v>39.636921409655542</v>
      </c>
      <c r="I94" s="72">
        <f t="shared" si="51"/>
        <v>-11.857952099013232</v>
      </c>
      <c r="J94" s="72">
        <f t="shared" si="51"/>
        <v>49.708535648798488</v>
      </c>
      <c r="K94" s="72">
        <f t="shared" si="51"/>
        <v>-18.714052003766142</v>
      </c>
      <c r="L94" s="72">
        <f t="shared" si="51"/>
        <v>16.959957325451541</v>
      </c>
      <c r="M94" s="72">
        <f t="shared" si="51"/>
        <v>-34.856193479039007</v>
      </c>
      <c r="N94" s="72">
        <f t="shared" si="51"/>
        <v>-56.897155740170078</v>
      </c>
      <c r="O94" s="72">
        <f t="shared" si="51"/>
        <v>11.204354857976043</v>
      </c>
      <c r="P94" s="72">
        <f t="shared" si="51"/>
        <v>18.714762957001724</v>
      </c>
      <c r="Q94" s="72">
        <f t="shared" si="51"/>
        <v>-1.5568983251392297</v>
      </c>
      <c r="R94" s="72">
        <f t="shared" si="51"/>
        <v>42.384694691384425</v>
      </c>
      <c r="S94" s="72">
        <f t="shared" si="51"/>
        <v>10.928408362786342</v>
      </c>
      <c r="T94" s="78">
        <f t="shared" si="40"/>
        <v>1.4855164722628444</v>
      </c>
      <c r="U94" s="78">
        <f t="shared" si="41"/>
        <v>12.926210380670497</v>
      </c>
      <c r="V94" s="78">
        <f t="shared" si="42"/>
        <v>6.7212058808318318</v>
      </c>
      <c r="W94" s="78">
        <f t="shared" si="43"/>
        <v>14.443470747901316</v>
      </c>
      <c r="X94" s="78">
        <f t="shared" si="44"/>
        <v>-26.441859971453994</v>
      </c>
      <c r="Y94" s="78">
        <f t="shared" si="45"/>
        <v>23.810425936519962</v>
      </c>
      <c r="Z94" s="78">
        <f t="shared" si="46"/>
        <v>0.21368752275729719</v>
      </c>
      <c r="AA94" s="78">
        <f t="shared" si="47"/>
        <v>1.5570361516841018</v>
      </c>
      <c r="AB94" s="78">
        <f t="shared" si="48"/>
        <v>-6.4409201999427665</v>
      </c>
      <c r="AC94" s="78">
        <f t="shared" si="49"/>
        <v>2.7585491988659339</v>
      </c>
    </row>
    <row r="95" spans="1:29" ht="12.75" customHeight="1" x14ac:dyDescent="0.15">
      <c r="A95" s="43">
        <v>25</v>
      </c>
      <c r="B95" s="71">
        <v>560394</v>
      </c>
      <c r="C95" s="13" t="s">
        <v>10</v>
      </c>
      <c r="D95" s="72" t="str">
        <f t="shared" si="39"/>
        <v>--</v>
      </c>
      <c r="E95" s="72">
        <f t="shared" si="51"/>
        <v>-32.610461071343892</v>
      </c>
      <c r="F95" s="72">
        <f t="shared" si="51"/>
        <v>-22.442472176412707</v>
      </c>
      <c r="G95" s="72">
        <f t="shared" si="51"/>
        <v>21.905746492607108</v>
      </c>
      <c r="H95" s="72">
        <f t="shared" si="51"/>
        <v>438.73834128914609</v>
      </c>
      <c r="I95" s="72">
        <f t="shared" si="51"/>
        <v>-55.710684322047079</v>
      </c>
      <c r="J95" s="72">
        <f t="shared" si="51"/>
        <v>22.959742185144648</v>
      </c>
      <c r="K95" s="72">
        <f t="shared" si="51"/>
        <v>32.082676689675452</v>
      </c>
      <c r="L95" s="72">
        <f t="shared" si="51"/>
        <v>19.24341547609329</v>
      </c>
      <c r="M95" s="72">
        <f t="shared" si="51"/>
        <v>4.9153583675802821</v>
      </c>
      <c r="N95" s="72">
        <f t="shared" si="51"/>
        <v>59.519362417976936</v>
      </c>
      <c r="O95" s="72">
        <f t="shared" si="51"/>
        <v>-35.230193694602178</v>
      </c>
      <c r="P95" s="72">
        <f t="shared" si="51"/>
        <v>-54.596118620004027</v>
      </c>
      <c r="Q95" s="72">
        <f t="shared" si="51"/>
        <v>-6.6696766728194063</v>
      </c>
      <c r="R95" s="72">
        <f t="shared" si="51"/>
        <v>9.1019095619688528</v>
      </c>
      <c r="S95" s="72">
        <f t="shared" si="51"/>
        <v>25.873846515279041</v>
      </c>
      <c r="T95" s="78">
        <f t="shared" si="40"/>
        <v>18.315457322348337</v>
      </c>
      <c r="U95" s="78">
        <f t="shared" si="41"/>
        <v>32.932118509455165</v>
      </c>
      <c r="V95" s="78">
        <f t="shared" si="42"/>
        <v>78.481821169149981</v>
      </c>
      <c r="W95" s="78">
        <f t="shared" si="43"/>
        <v>18.214009748049051</v>
      </c>
      <c r="X95" s="78">
        <f t="shared" si="44"/>
        <v>-7.7229961037541415</v>
      </c>
      <c r="Y95" s="78">
        <f t="shared" si="45"/>
        <v>-62.24871547352862</v>
      </c>
      <c r="Z95" s="78">
        <f t="shared" si="46"/>
        <v>27.173237050062866</v>
      </c>
      <c r="AA95" s="78">
        <f t="shared" si="47"/>
        <v>-41.071193677491394</v>
      </c>
      <c r="AB95" s="78">
        <f t="shared" si="48"/>
        <v>7.0819180584447565</v>
      </c>
      <c r="AC95" s="78">
        <f>IFERROR(((POWER(AB33/D33,1/25)-1)*100),"--")</f>
        <v>2.1999628314777198</v>
      </c>
    </row>
    <row r="96" spans="1:29" ht="12.75" customHeight="1" x14ac:dyDescent="0.15">
      <c r="A96" s="43"/>
      <c r="B96" s="50" t="s">
        <v>25</v>
      </c>
      <c r="C96" s="13" t="s">
        <v>10</v>
      </c>
      <c r="D96" s="72">
        <f t="shared" si="39"/>
        <v>57.178467426168936</v>
      </c>
      <c r="E96" s="72">
        <f t="shared" si="51"/>
        <v>41.125118148026758</v>
      </c>
      <c r="F96" s="72">
        <f t="shared" si="51"/>
        <v>17.380717593502084</v>
      </c>
      <c r="G96" s="72">
        <f t="shared" si="51"/>
        <v>15.493193727348228</v>
      </c>
      <c r="H96" s="72">
        <f t="shared" si="51"/>
        <v>17.005593937413892</v>
      </c>
      <c r="I96" s="72">
        <f t="shared" si="51"/>
        <v>3.9962413955340708</v>
      </c>
      <c r="J96" s="72">
        <f t="shared" si="51"/>
        <v>8.0042751663260958</v>
      </c>
      <c r="K96" s="72">
        <f t="shared" si="51"/>
        <v>-4.5448731284057118</v>
      </c>
      <c r="L96" s="72">
        <f t="shared" si="51"/>
        <v>0.79594825271225034</v>
      </c>
      <c r="M96" s="72">
        <f t="shared" si="51"/>
        <v>11.597371172765648</v>
      </c>
      <c r="N96" s="72">
        <f t="shared" si="51"/>
        <v>15.483859995168302</v>
      </c>
      <c r="O96" s="72">
        <f t="shared" si="51"/>
        <v>7.7158716283478554</v>
      </c>
      <c r="P96" s="72">
        <f t="shared" si="51"/>
        <v>1.1128522421238785</v>
      </c>
      <c r="Q96" s="72">
        <f t="shared" si="51"/>
        <v>-13.774971009333797</v>
      </c>
      <c r="R96" s="72">
        <f t="shared" si="51"/>
        <v>27.309307617387262</v>
      </c>
      <c r="S96" s="72">
        <f t="shared" si="51"/>
        <v>19.300023762155405</v>
      </c>
      <c r="T96" s="78">
        <f t="shared" si="40"/>
        <v>12.046796537557199</v>
      </c>
      <c r="U96" s="78">
        <f t="shared" si="41"/>
        <v>5.8947755406616835</v>
      </c>
      <c r="V96" s="78">
        <f t="shared" si="42"/>
        <v>8.5903781722669379</v>
      </c>
      <c r="W96" s="78">
        <f t="shared" si="43"/>
        <v>-1.9633844837631358</v>
      </c>
      <c r="X96" s="78">
        <f t="shared" si="44"/>
        <v>-7.1012729271393624</v>
      </c>
      <c r="Y96" s="78">
        <f t="shared" si="45"/>
        <v>42.93276234991913</v>
      </c>
      <c r="Z96" s="78">
        <f t="shared" si="46"/>
        <v>1.5659320134440975</v>
      </c>
      <c r="AA96" s="78">
        <f t="shared" si="47"/>
        <v>-1.1124210775341083</v>
      </c>
      <c r="AB96" s="78">
        <f t="shared" si="48"/>
        <v>6.2726864817981038</v>
      </c>
      <c r="AC96" s="78">
        <f t="shared" si="49"/>
        <v>10.206232642358714</v>
      </c>
    </row>
    <row r="97" spans="1:29" ht="12.75" customHeight="1" x14ac:dyDescent="0.15">
      <c r="A97" s="43"/>
      <c r="B97" s="50" t="s">
        <v>26</v>
      </c>
      <c r="C97" s="13" t="s">
        <v>10</v>
      </c>
      <c r="D97" s="72">
        <f t="shared" si="39"/>
        <v>24.560699052376521</v>
      </c>
      <c r="E97" s="72">
        <f t="shared" si="51"/>
        <v>35.82410574460863</v>
      </c>
      <c r="F97" s="72">
        <f t="shared" si="51"/>
        <v>13.8474658638237</v>
      </c>
      <c r="G97" s="72">
        <f t="shared" si="51"/>
        <v>14.989520351164614</v>
      </c>
      <c r="H97" s="72">
        <f t="shared" si="51"/>
        <v>-10.941496369119747</v>
      </c>
      <c r="I97" s="72">
        <f t="shared" si="51"/>
        <v>-37.054082925538353</v>
      </c>
      <c r="J97" s="72">
        <f t="shared" si="51"/>
        <v>11.898404525548585</v>
      </c>
      <c r="K97" s="72">
        <f t="shared" si="51"/>
        <v>-4.4277981144037426</v>
      </c>
      <c r="L97" s="72">
        <f t="shared" si="51"/>
        <v>-8.4429874148725048</v>
      </c>
      <c r="M97" s="72">
        <f t="shared" si="51"/>
        <v>-10.344696575935103</v>
      </c>
      <c r="N97" s="72">
        <f t="shared" si="51"/>
        <v>-9.5463865370009557</v>
      </c>
      <c r="O97" s="72">
        <f t="shared" si="51"/>
        <v>-26.107829336406965</v>
      </c>
      <c r="P97" s="72">
        <f t="shared" si="51"/>
        <v>-21.152924929657118</v>
      </c>
      <c r="Q97" s="72">
        <f t="shared" si="51"/>
        <v>-25.789082525025961</v>
      </c>
      <c r="R97" s="72">
        <f t="shared" si="51"/>
        <v>-63.367572462439462</v>
      </c>
      <c r="S97" s="72">
        <f t="shared" si="51"/>
        <v>-177.26150562315163</v>
      </c>
      <c r="T97" s="78">
        <f t="shared" si="40"/>
        <v>-104.66291573013386</v>
      </c>
      <c r="U97" s="78">
        <f t="shared" si="41"/>
        <v>15798.280790947108</v>
      </c>
      <c r="V97" s="78">
        <f t="shared" si="42"/>
        <v>15.332507110359316</v>
      </c>
      <c r="W97" s="78">
        <f t="shared" si="43"/>
        <v>29.043362421904618</v>
      </c>
      <c r="X97" s="78">
        <f t="shared" si="44"/>
        <v>11.296544599087383</v>
      </c>
      <c r="Y97" s="78">
        <f t="shared" si="45"/>
        <v>-95.065143214655848</v>
      </c>
      <c r="Z97" s="78">
        <f t="shared" si="46"/>
        <v>-7.8831784825973017</v>
      </c>
      <c r="AA97" s="78">
        <f t="shared" si="47"/>
        <v>-3.9538343302323256</v>
      </c>
      <c r="AB97" s="78">
        <f t="shared" si="48"/>
        <v>87.556423754267001</v>
      </c>
      <c r="AC97" s="78">
        <f t="shared" si="49"/>
        <v>-7.7925651335828956</v>
      </c>
    </row>
    <row r="98" spans="1:29" ht="12.75" customHeight="1" x14ac:dyDescent="0.15">
      <c r="A98" s="43"/>
      <c r="B98" s="50" t="s">
        <v>7</v>
      </c>
      <c r="C98" s="13" t="s">
        <v>10</v>
      </c>
      <c r="D98" s="72">
        <f t="shared" si="39"/>
        <v>34.704681775365515</v>
      </c>
      <c r="E98" s="72">
        <f t="shared" si="51"/>
        <v>37.747744138082879</v>
      </c>
      <c r="F98" s="72">
        <f t="shared" si="51"/>
        <v>15.161053401647578</v>
      </c>
      <c r="G98" s="72">
        <f t="shared" si="51"/>
        <v>15.180384590448256</v>
      </c>
      <c r="H98" s="72">
        <f t="shared" si="51"/>
        <v>-0.32233951525037696</v>
      </c>
      <c r="I98" s="72">
        <f t="shared" si="51"/>
        <v>-18.744484494090116</v>
      </c>
      <c r="J98" s="72">
        <f t="shared" si="51"/>
        <v>9.6754151117783209</v>
      </c>
      <c r="K98" s="72">
        <f t="shared" si="51"/>
        <v>-4.4936128132567035</v>
      </c>
      <c r="L98" s="72">
        <f t="shared" si="51"/>
        <v>-3.2520300078593749</v>
      </c>
      <c r="M98" s="72">
        <f t="shared" si="51"/>
        <v>2.4994214499231475</v>
      </c>
      <c r="N98" s="72">
        <f t="shared" si="51"/>
        <v>6.4059540528755434</v>
      </c>
      <c r="O98" s="72">
        <f t="shared" si="51"/>
        <v>-2.7121438792835306</v>
      </c>
      <c r="P98" s="72">
        <f t="shared" si="51"/>
        <v>-4.1009936718409961</v>
      </c>
      <c r="Q98" s="72">
        <f t="shared" si="51"/>
        <v>-16.088012763653055</v>
      </c>
      <c r="R98" s="72">
        <f t="shared" si="51"/>
        <v>11.869845108696396</v>
      </c>
      <c r="S98" s="72">
        <f t="shared" si="51"/>
        <v>8.3406233814177</v>
      </c>
      <c r="T98" s="78">
        <f t="shared" si="40"/>
        <v>16.687321424387889</v>
      </c>
      <c r="U98" s="78">
        <f t="shared" si="41"/>
        <v>30.987149703376048</v>
      </c>
      <c r="V98" s="78">
        <f t="shared" si="42"/>
        <v>9.8905852591332035</v>
      </c>
      <c r="W98" s="78">
        <f t="shared" si="43"/>
        <v>4.3123263716399123</v>
      </c>
      <c r="X98" s="78">
        <f t="shared" si="44"/>
        <v>-2.4947517902507883</v>
      </c>
      <c r="Y98" s="78">
        <f t="shared" si="45"/>
        <v>3.4931220791515045</v>
      </c>
      <c r="Z98" s="78">
        <f t="shared" si="46"/>
        <v>1.4371620884810596</v>
      </c>
      <c r="AA98" s="78">
        <f t="shared" si="47"/>
        <v>-1.1475851989236077</v>
      </c>
      <c r="AB98" s="78">
        <f t="shared" si="48"/>
        <v>7.250062730931603</v>
      </c>
      <c r="AC98" s="78">
        <f t="shared" si="49"/>
        <v>5.4512397312218352</v>
      </c>
    </row>
    <row r="99" spans="1:29" s="30" customFormat="1" ht="14" thickBo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s="30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sortState xmlns:xlrd2="http://schemas.microsoft.com/office/spreadsheetml/2017/richdata2" ref="A9:AA33">
    <sortCondition descending="1" ref="AA9:AA33"/>
  </sortState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B00-000000000000}"/>
    <hyperlink ref="A1" location="ÍNDICE!A1" display="INDICE" xr:uid="{00000000-0004-0000-1B00-000001000000}"/>
  </hyperlinks>
  <pageMargins left="0.75" right="0.75" top="1" bottom="1" header="0" footer="0"/>
  <pageSetup orientation="portrait" horizontalDpi="4294967293" verticalDpi="4294967293"/>
  <headerFooter alignWithMargins="0"/>
  <ignoredErrors>
    <ignoredError sqref="AC9:AC36" formulaRange="1"/>
    <ignoredError sqref="AC72 AC77 AC79 AC95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C111"/>
  <sheetViews>
    <sheetView showGridLines="0" zoomScaleNormal="100" workbookViewId="0"/>
  </sheetViews>
  <sheetFormatPr baseColWidth="10" defaultColWidth="10.83203125" defaultRowHeight="13" x14ac:dyDescent="0.15"/>
  <cols>
    <col min="1" max="1" width="3.6640625" style="24" customWidth="1"/>
    <col min="2" max="2" width="8.5" style="24" customWidth="1"/>
    <col min="3" max="3" width="11.83203125" style="24" customWidth="1"/>
    <col min="4" max="4" width="11.6640625" style="24" customWidth="1"/>
    <col min="5" max="28" width="11.83203125" style="24" customWidth="1"/>
    <col min="29" max="29" width="12.5" style="24" customWidth="1"/>
    <col min="30" max="16384" width="10.83203125" style="24"/>
  </cols>
  <sheetData>
    <row r="1" spans="1:29" s="30" customFormat="1" x14ac:dyDescent="0.15">
      <c r="A1" s="56" t="s">
        <v>0</v>
      </c>
    </row>
    <row r="2" spans="1:29" s="30" customFormat="1" x14ac:dyDescent="0.15">
      <c r="A2" s="83" t="s">
        <v>1070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30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58"/>
      <c r="AB3" s="77"/>
    </row>
    <row r="4" spans="1:29" s="30" customFormat="1" x14ac:dyDescent="0.15">
      <c r="A4" s="83" t="s">
        <v>1101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3"/>
      <c r="AA5" s="58"/>
      <c r="AB5" s="77"/>
    </row>
    <row r="6" spans="1:29" s="30" customFormat="1" ht="14" thickTop="1" x14ac:dyDescent="0.15">
      <c r="A6" s="31"/>
      <c r="B6" s="6"/>
      <c r="C6" s="6">
        <v>1995</v>
      </c>
      <c r="D6" s="6">
        <v>1996</v>
      </c>
      <c r="E6" s="6">
        <v>1997</v>
      </c>
      <c r="F6" s="6">
        <v>1998</v>
      </c>
      <c r="G6" s="6">
        <v>1999</v>
      </c>
      <c r="H6" s="6">
        <v>2000</v>
      </c>
      <c r="I6" s="6">
        <v>2001</v>
      </c>
      <c r="J6" s="6">
        <v>2002</v>
      </c>
      <c r="K6" s="6">
        <v>2003</v>
      </c>
      <c r="L6" s="6">
        <v>2004</v>
      </c>
      <c r="M6" s="6">
        <v>2005</v>
      </c>
      <c r="N6" s="6">
        <v>2006</v>
      </c>
      <c r="O6" s="6">
        <v>2007</v>
      </c>
      <c r="P6" s="6">
        <v>2008</v>
      </c>
      <c r="Q6" s="6">
        <v>2009</v>
      </c>
      <c r="R6" s="6">
        <v>2010</v>
      </c>
      <c r="S6" s="6">
        <v>2011</v>
      </c>
      <c r="T6" s="6">
        <v>2012</v>
      </c>
      <c r="U6" s="6">
        <v>2013</v>
      </c>
      <c r="V6" s="6">
        <v>2014</v>
      </c>
      <c r="W6" s="6">
        <v>2015</v>
      </c>
      <c r="X6" s="6">
        <v>2016</v>
      </c>
      <c r="Y6" s="6">
        <v>2017</v>
      </c>
      <c r="Z6" s="6">
        <v>2018</v>
      </c>
      <c r="AA6" s="6">
        <v>2019</v>
      </c>
      <c r="AB6" s="6">
        <v>2020</v>
      </c>
      <c r="AC6" s="6" t="s">
        <v>1078</v>
      </c>
    </row>
    <row r="7" spans="1:29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9" s="30" customFormat="1" ht="14" thickTop="1" x14ac:dyDescent="0.15">
      <c r="A8" s="31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58"/>
      <c r="AB8" s="77"/>
    </row>
    <row r="9" spans="1:29" ht="12.75" customHeight="1" x14ac:dyDescent="0.15">
      <c r="A9" s="43">
        <v>1</v>
      </c>
      <c r="B9" s="43">
        <v>630790</v>
      </c>
      <c r="C9" s="8">
        <v>37.914000000000001</v>
      </c>
      <c r="D9" s="8">
        <v>53.671188000000001</v>
      </c>
      <c r="E9" s="8">
        <v>56.095635999999999</v>
      </c>
      <c r="F9" s="8">
        <v>71.229519999999994</v>
      </c>
      <c r="G9" s="8">
        <v>84.651679999999999</v>
      </c>
      <c r="H9" s="8">
        <v>98.993887000000001</v>
      </c>
      <c r="I9" s="8">
        <v>77.562027999999998</v>
      </c>
      <c r="J9" s="8">
        <v>69.555625000000006</v>
      </c>
      <c r="K9" s="8">
        <v>69.542266999999995</v>
      </c>
      <c r="L9" s="8">
        <v>75.342175999999995</v>
      </c>
      <c r="M9" s="8">
        <v>112.073004</v>
      </c>
      <c r="N9" s="8">
        <v>121.25446599999999</v>
      </c>
      <c r="O9" s="8">
        <v>152.20250899999999</v>
      </c>
      <c r="P9" s="38">
        <v>160.12591599999999</v>
      </c>
      <c r="Q9" s="38">
        <v>203.61810600000001</v>
      </c>
      <c r="R9" s="38">
        <v>218.21018900000001</v>
      </c>
      <c r="S9" s="38">
        <v>256.23652499999997</v>
      </c>
      <c r="T9" s="38">
        <v>274.62247600000001</v>
      </c>
      <c r="U9" s="38">
        <v>317.77936299999999</v>
      </c>
      <c r="V9" s="38">
        <v>352.82082800000001</v>
      </c>
      <c r="W9" s="38">
        <v>280.92164100000002</v>
      </c>
      <c r="X9" s="38">
        <v>299.107169</v>
      </c>
      <c r="Y9" s="38">
        <v>357.31974000000002</v>
      </c>
      <c r="Z9" s="38">
        <v>370.404087</v>
      </c>
      <c r="AA9" s="38">
        <v>386.82416599999999</v>
      </c>
      <c r="AB9" s="38">
        <v>771.26790500000004</v>
      </c>
      <c r="AC9" s="38">
        <f>SUM(C9:AB9)</f>
        <v>5329.3460969999996</v>
      </c>
    </row>
    <row r="10" spans="1:29" ht="12.75" customHeight="1" x14ac:dyDescent="0.15">
      <c r="A10" s="43">
        <v>2</v>
      </c>
      <c r="B10" s="43">
        <v>420292</v>
      </c>
      <c r="C10" s="8">
        <v>3.1760000000000002</v>
      </c>
      <c r="D10" s="8">
        <v>5.6048390000000001</v>
      </c>
      <c r="E10" s="8">
        <v>15.003488000000001</v>
      </c>
      <c r="F10" s="8">
        <v>18.923235999999999</v>
      </c>
      <c r="G10" s="8">
        <v>18.570119999999999</v>
      </c>
      <c r="H10" s="8">
        <v>29.664805999999999</v>
      </c>
      <c r="I10" s="8">
        <v>49.268464999999999</v>
      </c>
      <c r="J10" s="8">
        <v>48.028626000000003</v>
      </c>
      <c r="K10" s="8">
        <v>54.281059999999997</v>
      </c>
      <c r="L10" s="8">
        <v>58.502533999999997</v>
      </c>
      <c r="M10" s="8">
        <v>56.228648999999997</v>
      </c>
      <c r="N10" s="8">
        <v>46.267420000000001</v>
      </c>
      <c r="O10" s="8">
        <v>71.446099000000004</v>
      </c>
      <c r="P10" s="38">
        <v>83.224531999999996</v>
      </c>
      <c r="Q10" s="38">
        <v>72.462125999999998</v>
      </c>
      <c r="R10" s="38">
        <v>96.588065</v>
      </c>
      <c r="S10" s="38">
        <v>126.342237</v>
      </c>
      <c r="T10" s="38">
        <v>172.77874199999999</v>
      </c>
      <c r="U10" s="38">
        <v>190.96016700000001</v>
      </c>
      <c r="V10" s="38">
        <v>226.24167600000001</v>
      </c>
      <c r="W10" s="38">
        <v>238.80081100000001</v>
      </c>
      <c r="X10" s="38">
        <v>225.88905199999999</v>
      </c>
      <c r="Y10" s="38">
        <v>229.48424199999999</v>
      </c>
      <c r="Z10" s="38">
        <v>272.71497199999999</v>
      </c>
      <c r="AA10" s="38">
        <v>300.08166699999998</v>
      </c>
      <c r="AB10" s="38">
        <v>234.723422</v>
      </c>
      <c r="AC10" s="38">
        <f t="shared" ref="AC10:AC36" si="0">SUM(C10:AB10)</f>
        <v>2945.2570529999998</v>
      </c>
    </row>
    <row r="11" spans="1:29" ht="12.75" customHeight="1" x14ac:dyDescent="0.15">
      <c r="A11" s="43">
        <v>3</v>
      </c>
      <c r="B11" s="43">
        <v>420222</v>
      </c>
      <c r="C11" s="8">
        <v>6.38</v>
      </c>
      <c r="D11" s="8">
        <v>6.933808</v>
      </c>
      <c r="E11" s="8">
        <v>7.7139759999999997</v>
      </c>
      <c r="F11" s="8">
        <v>9.4537270000000007</v>
      </c>
      <c r="G11" s="8">
        <v>11.667707</v>
      </c>
      <c r="H11" s="8">
        <v>14.925039999999999</v>
      </c>
      <c r="I11" s="8">
        <v>25.919938999999999</v>
      </c>
      <c r="J11" s="8">
        <v>36.571396</v>
      </c>
      <c r="K11" s="8">
        <v>40.757829000000001</v>
      </c>
      <c r="L11" s="8">
        <v>45.183365999999999</v>
      </c>
      <c r="M11" s="8">
        <v>54.147717999999998</v>
      </c>
      <c r="N11" s="8">
        <v>69.983765000000005</v>
      </c>
      <c r="O11" s="8">
        <v>86.468709000000004</v>
      </c>
      <c r="P11" s="38">
        <v>94.848748999999998</v>
      </c>
      <c r="Q11" s="38">
        <v>78.836250000000007</v>
      </c>
      <c r="R11" s="38">
        <v>95.509332000000001</v>
      </c>
      <c r="S11" s="38">
        <v>114.471172</v>
      </c>
      <c r="T11" s="38">
        <v>126.47314900000001</v>
      </c>
      <c r="U11" s="38">
        <v>129.93906100000001</v>
      </c>
      <c r="V11" s="38">
        <v>142.98875200000001</v>
      </c>
      <c r="W11" s="38">
        <v>141.92070100000001</v>
      </c>
      <c r="X11" s="38">
        <v>133.02982399999999</v>
      </c>
      <c r="Y11" s="38">
        <v>126.43185099999999</v>
      </c>
      <c r="Z11" s="38">
        <v>141.80283</v>
      </c>
      <c r="AA11" s="38">
        <v>141.35672700000001</v>
      </c>
      <c r="AB11" s="38">
        <v>94.641203000000004</v>
      </c>
      <c r="AC11" s="38">
        <f t="shared" si="0"/>
        <v>1978.356581</v>
      </c>
    </row>
    <row r="12" spans="1:29" ht="12.75" customHeight="1" x14ac:dyDescent="0.15">
      <c r="A12" s="43">
        <v>4</v>
      </c>
      <c r="B12" s="43">
        <v>940490</v>
      </c>
      <c r="C12" s="8">
        <v>6.8380000000000001</v>
      </c>
      <c r="D12" s="8">
        <v>6.2932110000000003</v>
      </c>
      <c r="E12" s="8">
        <v>8.256983</v>
      </c>
      <c r="F12" s="8">
        <v>11.940531999999999</v>
      </c>
      <c r="G12" s="8">
        <v>13.661892999999999</v>
      </c>
      <c r="H12" s="8">
        <v>20.258115</v>
      </c>
      <c r="I12" s="8">
        <v>23.198043999999999</v>
      </c>
      <c r="J12" s="8">
        <v>25.214735999999998</v>
      </c>
      <c r="K12" s="8">
        <v>21.816405</v>
      </c>
      <c r="L12" s="8">
        <v>32.771045000000001</v>
      </c>
      <c r="M12" s="8">
        <v>38.992458999999997</v>
      </c>
      <c r="N12" s="8">
        <v>46.773370999999997</v>
      </c>
      <c r="O12" s="8">
        <v>57.581093000000003</v>
      </c>
      <c r="P12" s="38">
        <v>55.130031000000002</v>
      </c>
      <c r="Q12" s="38">
        <v>50.510657999999999</v>
      </c>
      <c r="R12" s="38">
        <v>97.30753</v>
      </c>
      <c r="S12" s="38">
        <v>133.634681</v>
      </c>
      <c r="T12" s="38">
        <v>140.81003200000001</v>
      </c>
      <c r="U12" s="38">
        <v>106.098738</v>
      </c>
      <c r="V12" s="38">
        <v>105.332212</v>
      </c>
      <c r="W12" s="38">
        <v>111.068365</v>
      </c>
      <c r="X12" s="38">
        <v>88.568168999999997</v>
      </c>
      <c r="Y12" s="38">
        <v>109.71310200000001</v>
      </c>
      <c r="Z12" s="38">
        <v>116.936592</v>
      </c>
      <c r="AA12" s="38">
        <v>112.920648</v>
      </c>
      <c r="AB12" s="38">
        <v>97.165700000000015</v>
      </c>
      <c r="AC12" s="38">
        <f t="shared" si="0"/>
        <v>1638.7923449999998</v>
      </c>
    </row>
    <row r="13" spans="1:29" ht="12.75" customHeight="1" x14ac:dyDescent="0.15">
      <c r="A13" s="43">
        <v>5</v>
      </c>
      <c r="B13" s="43">
        <v>420212</v>
      </c>
      <c r="C13" s="8">
        <v>18.370999999999999</v>
      </c>
      <c r="D13" s="8">
        <v>25.156559999999999</v>
      </c>
      <c r="E13" s="8">
        <v>51.325423999999998</v>
      </c>
      <c r="F13" s="8">
        <v>65.595324000000005</v>
      </c>
      <c r="G13" s="8">
        <v>98.336088000000004</v>
      </c>
      <c r="H13" s="8">
        <v>75.402717999999993</v>
      </c>
      <c r="I13" s="8">
        <v>65.569843000000006</v>
      </c>
      <c r="J13" s="8">
        <v>66.071213</v>
      </c>
      <c r="K13" s="8">
        <v>73.650898999999995</v>
      </c>
      <c r="L13" s="8">
        <v>67.223618000000002</v>
      </c>
      <c r="M13" s="8">
        <v>81.229688999999993</v>
      </c>
      <c r="N13" s="8">
        <v>105.478739</v>
      </c>
      <c r="O13" s="8">
        <v>99.690770999999998</v>
      </c>
      <c r="P13" s="38">
        <v>107.70505799999999</v>
      </c>
      <c r="Q13" s="38">
        <v>72.572512000000003</v>
      </c>
      <c r="R13" s="38">
        <v>86.404669999999996</v>
      </c>
      <c r="S13" s="38">
        <v>102.633819</v>
      </c>
      <c r="T13" s="38">
        <v>109.424448</v>
      </c>
      <c r="U13" s="38">
        <v>116.407571</v>
      </c>
      <c r="V13" s="38">
        <v>105.300842</v>
      </c>
      <c r="W13" s="38">
        <v>112.621059</v>
      </c>
      <c r="X13" s="38">
        <v>94.704065</v>
      </c>
      <c r="Y13" s="38">
        <v>99.639936000000006</v>
      </c>
      <c r="Z13" s="38">
        <v>122.07850500000001</v>
      </c>
      <c r="AA13" s="38">
        <v>105.163742</v>
      </c>
      <c r="AB13" s="38">
        <v>64.478532999999999</v>
      </c>
      <c r="AC13" s="38">
        <f t="shared" si="0"/>
        <v>2192.2366459999998</v>
      </c>
    </row>
    <row r="14" spans="1:29" ht="12.75" customHeight="1" x14ac:dyDescent="0.15">
      <c r="A14" s="43">
        <v>6</v>
      </c>
      <c r="B14" s="43">
        <v>570320</v>
      </c>
      <c r="C14" s="8">
        <v>7.8680000000000003</v>
      </c>
      <c r="D14" s="8">
        <v>13.155407</v>
      </c>
      <c r="E14" s="8">
        <v>26.805522</v>
      </c>
      <c r="F14" s="8">
        <v>35.250576000000002</v>
      </c>
      <c r="G14" s="8">
        <v>48.638280000000002</v>
      </c>
      <c r="H14" s="8">
        <v>55.441972999999997</v>
      </c>
      <c r="I14" s="8">
        <v>58.232300000000002</v>
      </c>
      <c r="J14" s="8">
        <v>63.391019999999997</v>
      </c>
      <c r="K14" s="8">
        <v>58.822015999999998</v>
      </c>
      <c r="L14" s="8">
        <v>60.469371000000002</v>
      </c>
      <c r="M14" s="8">
        <v>67.805543999999998</v>
      </c>
      <c r="N14" s="8">
        <v>83.045444000000003</v>
      </c>
      <c r="O14" s="8">
        <v>85.425059000000005</v>
      </c>
      <c r="P14" s="38">
        <v>84.736536999999998</v>
      </c>
      <c r="Q14" s="38">
        <v>44.275545000000001</v>
      </c>
      <c r="R14" s="38">
        <v>75.143418999999994</v>
      </c>
      <c r="S14" s="38">
        <v>88.140437000000006</v>
      </c>
      <c r="T14" s="38">
        <v>92.981493999999998</v>
      </c>
      <c r="U14" s="38">
        <v>94.467786000000004</v>
      </c>
      <c r="V14" s="38">
        <v>96.463772000000006</v>
      </c>
      <c r="W14" s="38">
        <v>85.916421999999997</v>
      </c>
      <c r="X14" s="38">
        <v>83.747076000000007</v>
      </c>
      <c r="Y14" s="38">
        <v>76.866333999999995</v>
      </c>
      <c r="Z14" s="38">
        <v>96.529094999999998</v>
      </c>
      <c r="AA14" s="38">
        <v>73.303725</v>
      </c>
      <c r="AB14" s="38">
        <v>57.015982000000008</v>
      </c>
      <c r="AC14" s="38">
        <f t="shared" si="0"/>
        <v>1713.9381360000002</v>
      </c>
    </row>
    <row r="15" spans="1:29" ht="12.75" customHeight="1" x14ac:dyDescent="0.15">
      <c r="A15" s="43">
        <v>7</v>
      </c>
      <c r="B15" s="43">
        <v>560750</v>
      </c>
      <c r="C15" s="8">
        <v>5.577</v>
      </c>
      <c r="D15" s="8">
        <v>9.0509330000000006</v>
      </c>
      <c r="E15" s="8">
        <v>9.4784240000000004</v>
      </c>
      <c r="F15" s="8">
        <v>12.355705</v>
      </c>
      <c r="G15" s="8">
        <v>15.324536</v>
      </c>
      <c r="H15" s="8">
        <v>15.549467</v>
      </c>
      <c r="I15" s="8">
        <v>18.308036999999999</v>
      </c>
      <c r="J15" s="8">
        <v>20.861577</v>
      </c>
      <c r="K15" s="8">
        <v>24.794139999999999</v>
      </c>
      <c r="L15" s="8">
        <v>28.605346000000001</v>
      </c>
      <c r="M15" s="8">
        <v>26.433191999999998</v>
      </c>
      <c r="N15" s="8">
        <v>27.366122000000001</v>
      </c>
      <c r="O15" s="8">
        <v>26.107182000000002</v>
      </c>
      <c r="P15" s="38">
        <v>22.483436999999999</v>
      </c>
      <c r="Q15" s="38">
        <v>23.877621000000001</v>
      </c>
      <c r="R15" s="38">
        <v>28.131167000000001</v>
      </c>
      <c r="S15" s="38">
        <v>28.627908000000001</v>
      </c>
      <c r="T15" s="38">
        <v>31.228842</v>
      </c>
      <c r="U15" s="38">
        <v>36.575688</v>
      </c>
      <c r="V15" s="38">
        <v>37.132185</v>
      </c>
      <c r="W15" s="38">
        <v>33.81317</v>
      </c>
      <c r="X15" s="38">
        <v>37.074751999999997</v>
      </c>
      <c r="Y15" s="38">
        <v>44.093575000000001</v>
      </c>
      <c r="Z15" s="38">
        <v>49.326400999999997</v>
      </c>
      <c r="AA15" s="38">
        <v>43.838116999999997</v>
      </c>
      <c r="AB15" s="38">
        <v>43.967661999999997</v>
      </c>
      <c r="AC15" s="38">
        <f t="shared" si="0"/>
        <v>699.98218600000007</v>
      </c>
    </row>
    <row r="16" spans="1:29" ht="12.75" customHeight="1" x14ac:dyDescent="0.15">
      <c r="A16" s="43">
        <v>8</v>
      </c>
      <c r="B16" s="43">
        <v>570330</v>
      </c>
      <c r="C16" s="8">
        <v>15.169</v>
      </c>
      <c r="D16" s="8">
        <v>21.668099999999999</v>
      </c>
      <c r="E16" s="8">
        <v>40.517575999999998</v>
      </c>
      <c r="F16" s="8">
        <v>48.882944000000002</v>
      </c>
      <c r="G16" s="8">
        <v>56.380152000000002</v>
      </c>
      <c r="H16" s="8">
        <v>53.670487000000001</v>
      </c>
      <c r="I16" s="8">
        <v>40.544905</v>
      </c>
      <c r="J16" s="8">
        <v>41.920507999999998</v>
      </c>
      <c r="K16" s="8">
        <v>46.412458999999998</v>
      </c>
      <c r="L16" s="8">
        <v>37.593055</v>
      </c>
      <c r="M16" s="8">
        <v>33.484516999999997</v>
      </c>
      <c r="N16" s="8">
        <v>30.633583000000002</v>
      </c>
      <c r="O16" s="8">
        <v>31.469207999999998</v>
      </c>
      <c r="P16" s="38">
        <v>22.451387</v>
      </c>
      <c r="Q16" s="38">
        <v>17.663892000000001</v>
      </c>
      <c r="R16" s="38">
        <v>27.485624999999999</v>
      </c>
      <c r="S16" s="38">
        <v>22.284490999999999</v>
      </c>
      <c r="T16" s="38">
        <v>26.428781000000001</v>
      </c>
      <c r="U16" s="38">
        <v>29.114622000000001</v>
      </c>
      <c r="V16" s="38">
        <v>35.060479000000001</v>
      </c>
      <c r="W16" s="38">
        <v>33.452032000000003</v>
      </c>
      <c r="X16" s="38">
        <v>33.617176000000001</v>
      </c>
      <c r="Y16" s="38">
        <v>39.733392000000002</v>
      </c>
      <c r="Z16" s="38">
        <v>42.407138000000003</v>
      </c>
      <c r="AA16" s="38">
        <v>42.862819999999999</v>
      </c>
      <c r="AB16" s="38">
        <v>34.870325999999999</v>
      </c>
      <c r="AC16" s="38">
        <f t="shared" si="0"/>
        <v>905.77865500000007</v>
      </c>
    </row>
    <row r="17" spans="1:29" ht="12.75" customHeight="1" x14ac:dyDescent="0.15">
      <c r="A17" s="43">
        <v>9</v>
      </c>
      <c r="B17" s="43">
        <v>630710</v>
      </c>
      <c r="C17" s="8">
        <v>1.819</v>
      </c>
      <c r="D17" s="8">
        <v>1.9410559999999999</v>
      </c>
      <c r="E17" s="8">
        <v>4.1645570000000003</v>
      </c>
      <c r="F17" s="8">
        <v>3.4267859999999999</v>
      </c>
      <c r="G17" s="8">
        <v>5.7346570000000003</v>
      </c>
      <c r="H17" s="8">
        <v>6.639437</v>
      </c>
      <c r="I17" s="8">
        <v>18.915617000000001</v>
      </c>
      <c r="J17" s="8">
        <v>12.053444000000001</v>
      </c>
      <c r="K17" s="8">
        <v>7.0157470000000002</v>
      </c>
      <c r="L17" s="8">
        <v>8.872166</v>
      </c>
      <c r="M17" s="8">
        <v>9.0920710000000007</v>
      </c>
      <c r="N17" s="8">
        <v>12.228258</v>
      </c>
      <c r="O17" s="8">
        <v>14.394477999999999</v>
      </c>
      <c r="P17" s="38">
        <v>16.117398999999999</v>
      </c>
      <c r="Q17" s="38">
        <v>22.233747000000001</v>
      </c>
      <c r="R17" s="38">
        <v>21.698893000000002</v>
      </c>
      <c r="S17" s="38">
        <v>24.261969000000001</v>
      </c>
      <c r="T17" s="38">
        <v>26.831075999999999</v>
      </c>
      <c r="U17" s="38">
        <v>25.358685000000001</v>
      </c>
      <c r="V17" s="38">
        <v>28.381774</v>
      </c>
      <c r="W17" s="38">
        <v>28.567778000000001</v>
      </c>
      <c r="X17" s="38">
        <v>29.668209999999998</v>
      </c>
      <c r="Y17" s="38">
        <v>34.540540999999997</v>
      </c>
      <c r="Z17" s="38">
        <v>36.821641</v>
      </c>
      <c r="AA17" s="38">
        <v>41.217528000000001</v>
      </c>
      <c r="AB17" s="38">
        <v>40.065891000000001</v>
      </c>
      <c r="AC17" s="38">
        <f t="shared" si="0"/>
        <v>482.06240600000001</v>
      </c>
    </row>
    <row r="18" spans="1:29" ht="12.75" customHeight="1" x14ac:dyDescent="0.15">
      <c r="A18" s="43">
        <v>10</v>
      </c>
      <c r="B18" s="43">
        <v>420232</v>
      </c>
      <c r="C18" s="8">
        <v>6.0030000000000001</v>
      </c>
      <c r="D18" s="8">
        <v>7.8769280000000004</v>
      </c>
      <c r="E18" s="8">
        <v>1.9987459999999999</v>
      </c>
      <c r="F18" s="8">
        <v>3.0867499999999999</v>
      </c>
      <c r="G18" s="8">
        <v>4.5501370000000003</v>
      </c>
      <c r="H18" s="8">
        <v>4.192285</v>
      </c>
      <c r="I18" s="8">
        <v>5.1270119999999997</v>
      </c>
      <c r="J18" s="8">
        <v>7.1406770000000002</v>
      </c>
      <c r="K18" s="8">
        <v>9.56006</v>
      </c>
      <c r="L18" s="8">
        <v>10.093162</v>
      </c>
      <c r="M18" s="8">
        <v>13.355060999999999</v>
      </c>
      <c r="N18" s="8">
        <v>15.349843</v>
      </c>
      <c r="O18" s="8">
        <v>20.589694999999999</v>
      </c>
      <c r="P18" s="38">
        <v>22.673414999999999</v>
      </c>
      <c r="Q18" s="38">
        <v>18.175048</v>
      </c>
      <c r="R18" s="38">
        <v>21.199598000000002</v>
      </c>
      <c r="S18" s="38">
        <v>25.490058000000001</v>
      </c>
      <c r="T18" s="38">
        <v>27.062605000000001</v>
      </c>
      <c r="U18" s="38">
        <v>30.984297999999999</v>
      </c>
      <c r="V18" s="38">
        <v>35.063384999999997</v>
      </c>
      <c r="W18" s="38">
        <v>39.399399000000003</v>
      </c>
      <c r="X18" s="38">
        <v>42.066842999999999</v>
      </c>
      <c r="Y18" s="38">
        <v>40.492476000000003</v>
      </c>
      <c r="Z18" s="38">
        <v>42.885438999999998</v>
      </c>
      <c r="AA18" s="38">
        <v>40.696658999999997</v>
      </c>
      <c r="AB18" s="38">
        <v>25.953433000000004</v>
      </c>
      <c r="AC18" s="38">
        <f t="shared" si="0"/>
        <v>521.066012</v>
      </c>
    </row>
    <row r="19" spans="1:29" ht="12.75" customHeight="1" x14ac:dyDescent="0.15">
      <c r="A19" s="43">
        <v>11</v>
      </c>
      <c r="B19" s="43">
        <v>961900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23.838647999999999</v>
      </c>
      <c r="U19" s="38">
        <v>46.260686</v>
      </c>
      <c r="V19" s="38">
        <v>32.976998999999999</v>
      </c>
      <c r="W19" s="38">
        <v>34.910567999999998</v>
      </c>
      <c r="X19" s="38">
        <v>36.326600999999997</v>
      </c>
      <c r="Y19" s="38">
        <v>34.476900999999998</v>
      </c>
      <c r="Z19" s="38">
        <v>41.842669999999998</v>
      </c>
      <c r="AA19" s="38">
        <v>33.080199999999998</v>
      </c>
      <c r="AB19" s="38">
        <v>39.306455999999997</v>
      </c>
      <c r="AC19" s="38">
        <f t="shared" si="0"/>
        <v>323.01972899999998</v>
      </c>
    </row>
    <row r="20" spans="1:29" ht="12.75" customHeight="1" x14ac:dyDescent="0.15">
      <c r="A20" s="43">
        <v>12</v>
      </c>
      <c r="B20" s="43">
        <v>630260</v>
      </c>
      <c r="C20" s="8">
        <v>6.1980000000000004</v>
      </c>
      <c r="D20" s="8">
        <v>8.7503019999999996</v>
      </c>
      <c r="E20" s="8">
        <v>10.557944000000001</v>
      </c>
      <c r="F20" s="8">
        <v>12.965445000000001</v>
      </c>
      <c r="G20" s="8">
        <v>13.053378</v>
      </c>
      <c r="H20" s="8">
        <v>18.108134</v>
      </c>
      <c r="I20" s="8">
        <v>17.399557000000001</v>
      </c>
      <c r="J20" s="8">
        <v>18.550810999999999</v>
      </c>
      <c r="K20" s="8">
        <v>15.657802999999999</v>
      </c>
      <c r="L20" s="8">
        <v>21.865705999999999</v>
      </c>
      <c r="M20" s="8">
        <v>14.597512</v>
      </c>
      <c r="N20" s="8">
        <v>19.331287</v>
      </c>
      <c r="O20" s="8">
        <v>21.780559</v>
      </c>
      <c r="P20" s="38">
        <v>16.237736000000002</v>
      </c>
      <c r="Q20" s="38">
        <v>11.871625</v>
      </c>
      <c r="R20" s="38">
        <v>15.546017000000001</v>
      </c>
      <c r="S20" s="38">
        <v>14.600405</v>
      </c>
      <c r="T20" s="38">
        <v>19.665240000000001</v>
      </c>
      <c r="U20" s="38">
        <v>21.775579</v>
      </c>
      <c r="V20" s="38">
        <v>20.076812</v>
      </c>
      <c r="W20" s="38">
        <v>26.878485000000001</v>
      </c>
      <c r="X20" s="38">
        <v>28.493238000000002</v>
      </c>
      <c r="Y20" s="38">
        <v>30.709975</v>
      </c>
      <c r="Z20" s="38">
        <v>38.438737000000003</v>
      </c>
      <c r="AA20" s="38">
        <v>32.929927999999997</v>
      </c>
      <c r="AB20" s="38">
        <v>25.771427999999997</v>
      </c>
      <c r="AC20" s="38">
        <f t="shared" si="0"/>
        <v>501.81164300000006</v>
      </c>
    </row>
    <row r="21" spans="1:29" ht="12.75" customHeight="1" x14ac:dyDescent="0.15">
      <c r="A21" s="43">
        <v>13</v>
      </c>
      <c r="B21" s="43">
        <v>630539</v>
      </c>
      <c r="C21" s="8">
        <v>1.5289999999999999</v>
      </c>
      <c r="D21" s="8">
        <v>0.42976900000000001</v>
      </c>
      <c r="E21" s="8">
        <v>1.100867</v>
      </c>
      <c r="F21" s="8">
        <v>1.564306</v>
      </c>
      <c r="G21" s="8">
        <v>2.556991</v>
      </c>
      <c r="H21" s="8">
        <v>2.0181179999999999</v>
      </c>
      <c r="I21" s="8">
        <v>2.9906709999999999</v>
      </c>
      <c r="J21" s="8">
        <v>3.3449270000000002</v>
      </c>
      <c r="K21" s="8">
        <v>4.7026409999999998</v>
      </c>
      <c r="L21" s="8">
        <v>3.7884509999999998</v>
      </c>
      <c r="M21" s="8">
        <v>4.5655089999999996</v>
      </c>
      <c r="N21" s="8">
        <v>4.6540369999999998</v>
      </c>
      <c r="O21" s="8">
        <v>3.1349870000000002</v>
      </c>
      <c r="P21" s="38">
        <v>3.3840910000000002</v>
      </c>
      <c r="Q21" s="38">
        <v>2.4757989999999999</v>
      </c>
      <c r="R21" s="38">
        <v>9.7129650000000005</v>
      </c>
      <c r="S21" s="38">
        <v>14.390352</v>
      </c>
      <c r="T21" s="38">
        <v>16.586513</v>
      </c>
      <c r="U21" s="38">
        <v>18.301431999999998</v>
      </c>
      <c r="V21" s="38">
        <v>18.704481999999999</v>
      </c>
      <c r="W21" s="38">
        <v>18.101723</v>
      </c>
      <c r="X21" s="38">
        <v>31.925701</v>
      </c>
      <c r="Y21" s="38">
        <v>22.136924</v>
      </c>
      <c r="Z21" s="38">
        <v>21.962326999999998</v>
      </c>
      <c r="AA21" s="38">
        <v>30.277118999999999</v>
      </c>
      <c r="AB21" s="38">
        <v>42.277405000000002</v>
      </c>
      <c r="AC21" s="38">
        <f t="shared" si="0"/>
        <v>286.61710699999998</v>
      </c>
    </row>
    <row r="22" spans="1:29" ht="12.75" customHeight="1" x14ac:dyDescent="0.15">
      <c r="A22" s="43">
        <v>14</v>
      </c>
      <c r="B22" s="43">
        <v>630392</v>
      </c>
      <c r="C22" s="8">
        <v>2.23</v>
      </c>
      <c r="D22" s="8">
        <v>2.0166789999999999</v>
      </c>
      <c r="E22" s="8">
        <v>2.39615</v>
      </c>
      <c r="F22" s="8">
        <v>3.5192730000000001</v>
      </c>
      <c r="G22" s="8">
        <v>3.4391210000000001</v>
      </c>
      <c r="H22" s="8">
        <v>3.8294320000000002</v>
      </c>
      <c r="I22" s="8">
        <v>5.3148989999999996</v>
      </c>
      <c r="J22" s="8">
        <v>7.2012179999999999</v>
      </c>
      <c r="K22" s="8">
        <v>5.8797810000000004</v>
      </c>
      <c r="L22" s="8">
        <v>6.8108209999999998</v>
      </c>
      <c r="M22" s="8">
        <v>6.2821170000000004</v>
      </c>
      <c r="N22" s="8">
        <v>11.039266</v>
      </c>
      <c r="O22" s="8">
        <v>13.870143000000001</v>
      </c>
      <c r="P22" s="38">
        <v>15.378026999999999</v>
      </c>
      <c r="Q22" s="38">
        <v>13.203535</v>
      </c>
      <c r="R22" s="38">
        <v>12.778953</v>
      </c>
      <c r="S22" s="38">
        <v>16.852884</v>
      </c>
      <c r="T22" s="38">
        <v>17.339220999999998</v>
      </c>
      <c r="U22" s="38">
        <v>23.978380000000001</v>
      </c>
      <c r="V22" s="38">
        <v>17.631364000000001</v>
      </c>
      <c r="W22" s="38">
        <v>23.506257000000002</v>
      </c>
      <c r="X22" s="38">
        <v>23.608501</v>
      </c>
      <c r="Y22" s="38">
        <v>26.879518999999998</v>
      </c>
      <c r="Z22" s="38">
        <v>31.921325</v>
      </c>
      <c r="AA22" s="38">
        <v>28.627286999999999</v>
      </c>
      <c r="AB22" s="38">
        <v>23.065702000000005</v>
      </c>
      <c r="AC22" s="38">
        <f t="shared" si="0"/>
        <v>348.59985500000005</v>
      </c>
    </row>
    <row r="23" spans="1:29" ht="12.75" customHeight="1" x14ac:dyDescent="0.15">
      <c r="A23" s="43">
        <v>15</v>
      </c>
      <c r="B23" s="43">
        <v>630231</v>
      </c>
      <c r="C23" s="8">
        <v>1.101</v>
      </c>
      <c r="D23" s="8">
        <v>1.0319689999999999</v>
      </c>
      <c r="E23" s="8">
        <v>1.5877859999999999</v>
      </c>
      <c r="F23" s="8">
        <v>1.688728</v>
      </c>
      <c r="G23" s="8">
        <v>1.7121219999999999</v>
      </c>
      <c r="H23" s="8">
        <v>3.1903199999999998</v>
      </c>
      <c r="I23" s="8">
        <v>3.816039</v>
      </c>
      <c r="J23" s="8">
        <v>5.2490709999999998</v>
      </c>
      <c r="K23" s="8">
        <v>3.8354270000000001</v>
      </c>
      <c r="L23" s="8">
        <v>4.8744360000000002</v>
      </c>
      <c r="M23" s="8">
        <v>6.7296860000000001</v>
      </c>
      <c r="N23" s="8">
        <v>9.0394380000000005</v>
      </c>
      <c r="O23" s="8">
        <v>13.892609</v>
      </c>
      <c r="P23" s="38">
        <v>21.284269999999999</v>
      </c>
      <c r="Q23" s="38">
        <v>10.952059999999999</v>
      </c>
      <c r="R23" s="38">
        <v>12.271559</v>
      </c>
      <c r="S23" s="38">
        <v>16.660689000000001</v>
      </c>
      <c r="T23" s="38">
        <v>17.615793</v>
      </c>
      <c r="U23" s="38">
        <v>16.059584999999998</v>
      </c>
      <c r="V23" s="38">
        <v>24.160411</v>
      </c>
      <c r="W23" s="38">
        <v>27.074117999999999</v>
      </c>
      <c r="X23" s="38">
        <v>23.075496999999999</v>
      </c>
      <c r="Y23" s="38">
        <v>21.025669000000001</v>
      </c>
      <c r="Z23" s="38">
        <v>26.674634999999999</v>
      </c>
      <c r="AA23" s="38">
        <v>23.361018999999999</v>
      </c>
      <c r="AB23" s="38">
        <v>15.741794000000002</v>
      </c>
      <c r="AC23" s="38">
        <f t="shared" si="0"/>
        <v>313.70573000000007</v>
      </c>
    </row>
    <row r="24" spans="1:29" ht="12.75" customHeight="1" x14ac:dyDescent="0.15">
      <c r="A24" s="43">
        <v>16</v>
      </c>
      <c r="B24" s="43">
        <v>560394</v>
      </c>
      <c r="C24" s="8">
        <v>0</v>
      </c>
      <c r="D24" s="8">
        <v>4.0734190000000003</v>
      </c>
      <c r="E24" s="8">
        <v>2.8026650000000002</v>
      </c>
      <c r="F24" s="8">
        <v>2.1289959999999999</v>
      </c>
      <c r="G24" s="8">
        <v>2.59537</v>
      </c>
      <c r="H24" s="8">
        <v>13.982284</v>
      </c>
      <c r="I24" s="8">
        <v>6.1912450000000003</v>
      </c>
      <c r="J24" s="8">
        <v>7.6135840000000004</v>
      </c>
      <c r="K24" s="8">
        <v>10.05725</v>
      </c>
      <c r="L24" s="8">
        <v>11.992711999999999</v>
      </c>
      <c r="M24" s="8">
        <v>12.582287000000001</v>
      </c>
      <c r="N24" s="8">
        <v>20.071183999999999</v>
      </c>
      <c r="O24" s="8">
        <v>13.000067</v>
      </c>
      <c r="P24" s="38">
        <v>5.9025350000000003</v>
      </c>
      <c r="Q24" s="38">
        <v>5.5088549999999996</v>
      </c>
      <c r="R24" s="38">
        <v>6.0102659999999997</v>
      </c>
      <c r="S24" s="38">
        <v>7.565353</v>
      </c>
      <c r="T24" s="38">
        <v>8.9509819999999998</v>
      </c>
      <c r="U24" s="38">
        <v>11.89873</v>
      </c>
      <c r="V24" s="38">
        <v>21.121067</v>
      </c>
      <c r="W24" s="38">
        <v>24.588502999999999</v>
      </c>
      <c r="X24" s="38">
        <v>23.247461999999999</v>
      </c>
      <c r="Y24" s="38">
        <v>26.441621999999999</v>
      </c>
      <c r="Z24" s="38">
        <v>26.268305000000002</v>
      </c>
      <c r="AA24" s="38">
        <v>22.478294999999999</v>
      </c>
      <c r="AB24" s="38">
        <v>14.410066999999998</v>
      </c>
      <c r="AC24" s="38">
        <f t="shared" si="0"/>
        <v>311.48310500000002</v>
      </c>
    </row>
    <row r="25" spans="1:29" ht="12.75" customHeight="1" x14ac:dyDescent="0.15">
      <c r="A25" s="43">
        <v>17</v>
      </c>
      <c r="B25" s="43">
        <v>570500</v>
      </c>
      <c r="C25" s="8">
        <v>9.1460000000000008</v>
      </c>
      <c r="D25" s="8">
        <v>9.9177809999999997</v>
      </c>
      <c r="E25" s="8">
        <v>13.455715</v>
      </c>
      <c r="F25" s="8">
        <v>23.286059999999999</v>
      </c>
      <c r="G25" s="8">
        <v>34.373420000000003</v>
      </c>
      <c r="H25" s="8">
        <v>45.351967999999999</v>
      </c>
      <c r="I25" s="8">
        <v>36.953952999999998</v>
      </c>
      <c r="J25" s="8">
        <v>31.867488000000002</v>
      </c>
      <c r="K25" s="8">
        <v>26.412181</v>
      </c>
      <c r="L25" s="8">
        <v>32.179425999999999</v>
      </c>
      <c r="M25" s="8">
        <v>31.261576000000002</v>
      </c>
      <c r="N25" s="8">
        <v>44.102893000000002</v>
      </c>
      <c r="O25" s="8">
        <v>34.171522000000003</v>
      </c>
      <c r="P25" s="38">
        <v>33.127139</v>
      </c>
      <c r="Q25" s="38">
        <v>16.391380000000002</v>
      </c>
      <c r="R25" s="38">
        <v>19.641974000000001</v>
      </c>
      <c r="S25" s="38">
        <v>17.258426</v>
      </c>
      <c r="T25" s="38">
        <v>25.122143999999999</v>
      </c>
      <c r="U25" s="38">
        <v>23.165458000000001</v>
      </c>
      <c r="V25" s="38">
        <v>20.830155999999999</v>
      </c>
      <c r="W25" s="38">
        <v>45.509376000000003</v>
      </c>
      <c r="X25" s="38">
        <v>38.375036999999999</v>
      </c>
      <c r="Y25" s="38">
        <v>30.701416999999999</v>
      </c>
      <c r="Z25" s="38">
        <v>27.272203999999999</v>
      </c>
      <c r="AA25" s="38">
        <v>21.904115999999998</v>
      </c>
      <c r="AB25" s="38">
        <v>13.719806999999999</v>
      </c>
      <c r="AC25" s="38">
        <f t="shared" si="0"/>
        <v>705.49861699999997</v>
      </c>
    </row>
    <row r="26" spans="1:29" ht="12.75" customHeight="1" x14ac:dyDescent="0.15">
      <c r="A26" s="43">
        <v>18</v>
      </c>
      <c r="B26" s="43">
        <v>560122</v>
      </c>
      <c r="C26" s="8">
        <v>3.0379999999999998</v>
      </c>
      <c r="D26" s="8">
        <v>5.3659030000000003</v>
      </c>
      <c r="E26" s="8">
        <v>7.1149269999999998</v>
      </c>
      <c r="F26" s="8">
        <v>8.5323619999999991</v>
      </c>
      <c r="G26" s="8">
        <v>9.9798770000000001</v>
      </c>
      <c r="H26" s="8">
        <v>13.905694</v>
      </c>
      <c r="I26" s="8">
        <v>16.383364</v>
      </c>
      <c r="J26" s="8">
        <v>14.433363999999999</v>
      </c>
      <c r="K26" s="8">
        <v>14.624055</v>
      </c>
      <c r="L26" s="8">
        <v>13.757714999999999</v>
      </c>
      <c r="M26" s="8">
        <v>19.163520999999999</v>
      </c>
      <c r="N26" s="8">
        <v>22.457065</v>
      </c>
      <c r="O26" s="8">
        <v>15.879440000000001</v>
      </c>
      <c r="P26" s="38">
        <v>21.966232999999999</v>
      </c>
      <c r="Q26" s="38">
        <v>10.639134</v>
      </c>
      <c r="R26" s="38">
        <v>9.42591</v>
      </c>
      <c r="S26" s="38">
        <v>11.836838</v>
      </c>
      <c r="T26" s="38">
        <v>13.890838</v>
      </c>
      <c r="U26" s="38">
        <v>18.341829000000001</v>
      </c>
      <c r="V26" s="38">
        <v>17.439381999999998</v>
      </c>
      <c r="W26" s="38">
        <v>21.238959999999999</v>
      </c>
      <c r="X26" s="38">
        <v>16.650683000000001</v>
      </c>
      <c r="Y26" s="38">
        <v>16.911565</v>
      </c>
      <c r="Z26" s="38">
        <v>18.973099999999999</v>
      </c>
      <c r="AA26" s="38">
        <v>21.152992000000001</v>
      </c>
      <c r="AB26" s="38">
        <v>21.812781000000001</v>
      </c>
      <c r="AC26" s="38">
        <f t="shared" si="0"/>
        <v>384.91553199999998</v>
      </c>
    </row>
    <row r="27" spans="1:29" ht="12.75" customHeight="1" x14ac:dyDescent="0.15">
      <c r="A27" s="43">
        <v>19</v>
      </c>
      <c r="B27" s="43">
        <v>630533</v>
      </c>
      <c r="C27" s="8">
        <v>0</v>
      </c>
      <c r="D27" s="8">
        <v>3.3002500000000001</v>
      </c>
      <c r="E27" s="8">
        <v>6.1875900000000001</v>
      </c>
      <c r="F27" s="8">
        <v>4.6870419999999999</v>
      </c>
      <c r="G27" s="8">
        <v>7.1012399999999998</v>
      </c>
      <c r="H27" s="8">
        <v>6.8969940000000003</v>
      </c>
      <c r="I27" s="8">
        <v>6.5220229999999999</v>
      </c>
      <c r="J27" s="8">
        <v>4.5234449999999997</v>
      </c>
      <c r="K27" s="8">
        <v>6.4280980000000003</v>
      </c>
      <c r="L27" s="8">
        <v>11.051879</v>
      </c>
      <c r="M27" s="8">
        <v>14.923151000000001</v>
      </c>
      <c r="N27" s="8">
        <v>16.548729999999999</v>
      </c>
      <c r="O27" s="8">
        <v>11.367107000000001</v>
      </c>
      <c r="P27" s="38">
        <v>15.219322</v>
      </c>
      <c r="Q27" s="38">
        <v>10.967249000000001</v>
      </c>
      <c r="R27" s="38">
        <v>11.798335</v>
      </c>
      <c r="S27" s="38">
        <v>21.787358000000001</v>
      </c>
      <c r="T27" s="38">
        <v>22.320340000000002</v>
      </c>
      <c r="U27" s="38">
        <v>21.718298000000001</v>
      </c>
      <c r="V27" s="38">
        <v>21.733355</v>
      </c>
      <c r="W27" s="38">
        <v>19.751922</v>
      </c>
      <c r="X27" s="38">
        <v>16.079847000000001</v>
      </c>
      <c r="Y27" s="38">
        <v>19.028161000000001</v>
      </c>
      <c r="Z27" s="38">
        <v>18.847172</v>
      </c>
      <c r="AA27" s="38">
        <v>18.680001000000001</v>
      </c>
      <c r="AB27" s="38">
        <v>24.325855000000001</v>
      </c>
      <c r="AC27" s="38">
        <f t="shared" si="0"/>
        <v>341.79476400000004</v>
      </c>
    </row>
    <row r="28" spans="1:29" ht="12.75" customHeight="1" x14ac:dyDescent="0.15">
      <c r="A28" s="43">
        <v>20</v>
      </c>
      <c r="B28" s="43">
        <v>581092</v>
      </c>
      <c r="C28" s="8">
        <v>7.1109999999999998</v>
      </c>
      <c r="D28" s="8">
        <v>7.813256</v>
      </c>
      <c r="E28" s="8">
        <v>12.854652</v>
      </c>
      <c r="F28" s="8">
        <v>18.693708000000001</v>
      </c>
      <c r="G28" s="8">
        <v>24.188986</v>
      </c>
      <c r="H28" s="8">
        <v>29.022843999999999</v>
      </c>
      <c r="I28" s="8">
        <v>24.745716999999999</v>
      </c>
      <c r="J28" s="8">
        <v>27.7438</v>
      </c>
      <c r="K28" s="8">
        <v>23.029416999999999</v>
      </c>
      <c r="L28" s="8">
        <v>21.592379999999999</v>
      </c>
      <c r="M28" s="8">
        <v>26.869171000000001</v>
      </c>
      <c r="N28" s="8">
        <v>33.137472000000002</v>
      </c>
      <c r="O28" s="8">
        <v>23.683357000000001</v>
      </c>
      <c r="P28" s="38">
        <v>25.142417999999999</v>
      </c>
      <c r="Q28" s="38">
        <v>13.676157999999999</v>
      </c>
      <c r="R28" s="38">
        <v>15.569098</v>
      </c>
      <c r="S28" s="38">
        <v>15.389588</v>
      </c>
      <c r="T28" s="38">
        <v>17.013414000000001</v>
      </c>
      <c r="U28" s="38">
        <v>18.405047</v>
      </c>
      <c r="V28" s="38">
        <v>16.39236</v>
      </c>
      <c r="W28" s="38">
        <v>18.264382999999999</v>
      </c>
      <c r="X28" s="38">
        <v>17.549472000000002</v>
      </c>
      <c r="Y28" s="38">
        <v>18.344033</v>
      </c>
      <c r="Z28" s="38">
        <v>21.54036</v>
      </c>
      <c r="AA28" s="38">
        <v>17.232823</v>
      </c>
      <c r="AB28" s="38">
        <v>10.392897999999999</v>
      </c>
      <c r="AC28" s="38">
        <f t="shared" si="0"/>
        <v>505.3978120000001</v>
      </c>
    </row>
    <row r="29" spans="1:29" ht="12.75" customHeight="1" x14ac:dyDescent="0.15">
      <c r="A29" s="43">
        <v>21</v>
      </c>
      <c r="B29" s="43">
        <v>640610</v>
      </c>
      <c r="C29" s="8">
        <v>30.634</v>
      </c>
      <c r="D29" s="8">
        <v>36.815123999999997</v>
      </c>
      <c r="E29" s="8">
        <v>52.058492000000001</v>
      </c>
      <c r="F29" s="8">
        <v>48.693100000000001</v>
      </c>
      <c r="G29" s="8">
        <v>47.274451999999997</v>
      </c>
      <c r="H29" s="8">
        <v>44.826022999999999</v>
      </c>
      <c r="I29" s="8">
        <v>44.062381000000002</v>
      </c>
      <c r="J29" s="8">
        <v>38.993540000000003</v>
      </c>
      <c r="K29" s="8">
        <v>31.262173000000001</v>
      </c>
      <c r="L29" s="8">
        <v>25.274543000000001</v>
      </c>
      <c r="M29" s="8">
        <v>24.149576</v>
      </c>
      <c r="N29" s="8">
        <v>33.157012000000002</v>
      </c>
      <c r="O29" s="8">
        <v>31.459326999999998</v>
      </c>
      <c r="P29" s="38">
        <v>31.496420000000001</v>
      </c>
      <c r="Q29" s="38">
        <v>26.348274</v>
      </c>
      <c r="R29" s="38">
        <v>33.950651999999998</v>
      </c>
      <c r="S29" s="38">
        <v>30.091232999999999</v>
      </c>
      <c r="T29" s="38">
        <v>36.140656999999997</v>
      </c>
      <c r="U29" s="38">
        <v>29.627382000000001</v>
      </c>
      <c r="V29" s="38">
        <v>25.656583999999999</v>
      </c>
      <c r="W29" s="38">
        <v>24.408434</v>
      </c>
      <c r="X29" s="38">
        <v>23.981884000000001</v>
      </c>
      <c r="Y29" s="38">
        <v>22.087073</v>
      </c>
      <c r="Z29" s="38">
        <v>18.072669000000001</v>
      </c>
      <c r="AA29" s="38">
        <v>16.233051</v>
      </c>
      <c r="AB29" s="38">
        <v>5.5467450000000005</v>
      </c>
      <c r="AC29" s="38">
        <f t="shared" si="0"/>
        <v>812.30080100000009</v>
      </c>
    </row>
    <row r="30" spans="1:29" ht="12.75" customHeight="1" x14ac:dyDescent="0.15">
      <c r="A30" s="43">
        <v>22</v>
      </c>
      <c r="B30" s="43">
        <v>630622</v>
      </c>
      <c r="C30" s="8">
        <v>1.151</v>
      </c>
      <c r="D30" s="8">
        <v>0.95640899999999995</v>
      </c>
      <c r="E30" s="8">
        <v>1.619391</v>
      </c>
      <c r="F30" s="8">
        <v>1.865364</v>
      </c>
      <c r="G30" s="8">
        <v>4.0664280000000002</v>
      </c>
      <c r="H30" s="8">
        <v>6.0889850000000001</v>
      </c>
      <c r="I30" s="8">
        <v>5.9990589999999999</v>
      </c>
      <c r="J30" s="8">
        <v>5.9623439999999999</v>
      </c>
      <c r="K30" s="8">
        <v>5.11531</v>
      </c>
      <c r="L30" s="8">
        <v>6.6107440000000004</v>
      </c>
      <c r="M30" s="8">
        <v>6.4374880000000001</v>
      </c>
      <c r="N30" s="8">
        <v>9.2559749999999994</v>
      </c>
      <c r="O30" s="8">
        <v>11.221564000000001</v>
      </c>
      <c r="P30" s="38">
        <v>8.0013679999999994</v>
      </c>
      <c r="Q30" s="38">
        <v>7.8541619999999996</v>
      </c>
      <c r="R30" s="38">
        <v>7.90151</v>
      </c>
      <c r="S30" s="38">
        <v>10.95021</v>
      </c>
      <c r="T30" s="38">
        <v>13.732697</v>
      </c>
      <c r="U30" s="38">
        <v>11.86368</v>
      </c>
      <c r="V30" s="38">
        <v>12.154195</v>
      </c>
      <c r="W30" s="38">
        <v>8.6265610000000006</v>
      </c>
      <c r="X30" s="38">
        <v>11.083076999999999</v>
      </c>
      <c r="Y30" s="38">
        <v>12.419283</v>
      </c>
      <c r="Z30" s="38">
        <v>14.137975000000001</v>
      </c>
      <c r="AA30" s="38">
        <v>14.425525</v>
      </c>
      <c r="AB30" s="38">
        <v>10.640602999999999</v>
      </c>
      <c r="AC30" s="38">
        <f t="shared" si="0"/>
        <v>210.14090700000003</v>
      </c>
    </row>
    <row r="31" spans="1:29" ht="12.75" customHeight="1" x14ac:dyDescent="0.15">
      <c r="A31" s="43">
        <v>23</v>
      </c>
      <c r="B31" s="43">
        <v>630232</v>
      </c>
      <c r="C31" s="8">
        <v>1.0209999999999999</v>
      </c>
      <c r="D31" s="8">
        <v>1.4866459999999999</v>
      </c>
      <c r="E31" s="8">
        <v>1.2855620000000001</v>
      </c>
      <c r="F31" s="8">
        <v>2.8508149999999999</v>
      </c>
      <c r="G31" s="8">
        <v>2.715754</v>
      </c>
      <c r="H31" s="8">
        <v>3.796208</v>
      </c>
      <c r="I31" s="8">
        <v>3.2147049999999999</v>
      </c>
      <c r="J31" s="8">
        <v>2.9726750000000002</v>
      </c>
      <c r="K31" s="8">
        <v>3.0259420000000001</v>
      </c>
      <c r="L31" s="8">
        <v>2.342368</v>
      </c>
      <c r="M31" s="8">
        <v>2.1631079999999998</v>
      </c>
      <c r="N31" s="8">
        <v>3.6126010000000002</v>
      </c>
      <c r="O31" s="8">
        <v>8.1388839999999991</v>
      </c>
      <c r="P31" s="38">
        <v>4.5370270000000001</v>
      </c>
      <c r="Q31" s="38">
        <v>2.2394240000000001</v>
      </c>
      <c r="R31" s="38">
        <v>1.3051680000000001</v>
      </c>
      <c r="S31" s="38">
        <v>1.9038310000000001</v>
      </c>
      <c r="T31" s="38">
        <v>3.807868</v>
      </c>
      <c r="U31" s="38">
        <v>3.82185</v>
      </c>
      <c r="V31" s="38">
        <v>6.4480940000000002</v>
      </c>
      <c r="W31" s="38">
        <v>8.3920440000000003</v>
      </c>
      <c r="X31" s="38">
        <v>6.7052399999999999</v>
      </c>
      <c r="Y31" s="38">
        <v>7.7712779999999997</v>
      </c>
      <c r="Z31" s="38">
        <v>11.099822</v>
      </c>
      <c r="AA31" s="38">
        <v>13.87176</v>
      </c>
      <c r="AB31" s="38">
        <v>12.378696</v>
      </c>
      <c r="AC31" s="38">
        <f t="shared" si="0"/>
        <v>122.90837000000001</v>
      </c>
    </row>
    <row r="32" spans="1:29" ht="12.75" customHeight="1" x14ac:dyDescent="0.15">
      <c r="A32" s="43">
        <v>24</v>
      </c>
      <c r="B32" s="43">
        <v>560121</v>
      </c>
      <c r="C32" s="8">
        <v>0.93899999999999995</v>
      </c>
      <c r="D32" s="8">
        <v>1.153206</v>
      </c>
      <c r="E32" s="8">
        <v>1.7786310000000001</v>
      </c>
      <c r="F32" s="8">
        <v>1.4735009999999999</v>
      </c>
      <c r="G32" s="8">
        <v>1.781145</v>
      </c>
      <c r="H32" s="8">
        <v>2.1268370000000001</v>
      </c>
      <c r="I32" s="8">
        <v>3.5629179999999998</v>
      </c>
      <c r="J32" s="8">
        <v>3.0412360000000001</v>
      </c>
      <c r="K32" s="8">
        <v>2.6620200000000001</v>
      </c>
      <c r="L32" s="8">
        <v>2.8871989999999998</v>
      </c>
      <c r="M32" s="8">
        <v>3.4244759999999999</v>
      </c>
      <c r="N32" s="8">
        <v>7.9963449999999998</v>
      </c>
      <c r="O32" s="8">
        <v>6.1413310000000001</v>
      </c>
      <c r="P32" s="38">
        <v>4.801501</v>
      </c>
      <c r="Q32" s="38">
        <v>4.6649370000000001</v>
      </c>
      <c r="R32" s="38">
        <v>7.8690170000000004</v>
      </c>
      <c r="S32" s="38">
        <v>6.8100199999999997</v>
      </c>
      <c r="T32" s="38">
        <v>8.7968430000000009</v>
      </c>
      <c r="U32" s="38">
        <v>11.321714999999999</v>
      </c>
      <c r="V32" s="38">
        <v>9.9902920000000002</v>
      </c>
      <c r="W32" s="38">
        <v>11.425700000000001</v>
      </c>
      <c r="X32" s="38">
        <v>8.8198139999999992</v>
      </c>
      <c r="Y32" s="38">
        <v>8.0166989999999991</v>
      </c>
      <c r="Z32" s="38">
        <v>7.9503870000000001</v>
      </c>
      <c r="AA32" s="38">
        <v>12.387143</v>
      </c>
      <c r="AB32" s="38">
        <v>4.202445</v>
      </c>
      <c r="AC32" s="38">
        <f t="shared" si="0"/>
        <v>146.02435800000001</v>
      </c>
    </row>
    <row r="33" spans="1:29" ht="12.75" customHeight="1" x14ac:dyDescent="0.15">
      <c r="A33" s="43">
        <v>25</v>
      </c>
      <c r="B33" s="43">
        <v>630612</v>
      </c>
      <c r="C33" s="8">
        <v>0.68600000000000005</v>
      </c>
      <c r="D33" s="8">
        <v>1.107556</v>
      </c>
      <c r="E33" s="8">
        <v>1.449025</v>
      </c>
      <c r="F33" s="8">
        <v>2.4067569999999998</v>
      </c>
      <c r="G33" s="8">
        <v>2.3035009999999998</v>
      </c>
      <c r="H33" s="8">
        <v>1.6514549999999999</v>
      </c>
      <c r="I33" s="8">
        <v>2.3264429999999998</v>
      </c>
      <c r="J33" s="8">
        <v>1.613351</v>
      </c>
      <c r="K33" s="8">
        <v>2.389821</v>
      </c>
      <c r="L33" s="8">
        <v>2.6794989999999999</v>
      </c>
      <c r="M33" s="8">
        <v>2.8492259999999998</v>
      </c>
      <c r="N33" s="8">
        <v>1.939338</v>
      </c>
      <c r="O33" s="8">
        <v>2.70452</v>
      </c>
      <c r="P33" s="38">
        <v>2.029115</v>
      </c>
      <c r="Q33" s="38">
        <v>2.6807289999999999</v>
      </c>
      <c r="R33" s="38">
        <v>3.997798</v>
      </c>
      <c r="S33" s="38">
        <v>4.8457819999999998</v>
      </c>
      <c r="T33" s="38">
        <v>7.0085199999999999</v>
      </c>
      <c r="U33" s="38">
        <v>7.3148540000000004</v>
      </c>
      <c r="V33" s="38">
        <v>10.010529</v>
      </c>
      <c r="W33" s="38">
        <v>9.8366609999999994</v>
      </c>
      <c r="X33" s="38">
        <v>9.6801069999999996</v>
      </c>
      <c r="Y33" s="38">
        <v>10.340225999999999</v>
      </c>
      <c r="Z33" s="38">
        <v>11.080278</v>
      </c>
      <c r="AA33" s="38">
        <v>12.093415</v>
      </c>
      <c r="AB33" s="38">
        <v>10.198937000000001</v>
      </c>
      <c r="AC33" s="38">
        <f t="shared" si="0"/>
        <v>127.22344299999997</v>
      </c>
    </row>
    <row r="34" spans="1:29" ht="12.75" customHeight="1" x14ac:dyDescent="0.15">
      <c r="A34" s="43"/>
      <c r="B34" s="50" t="s">
        <v>25</v>
      </c>
      <c r="C34" s="8">
        <f t="shared" ref="C34:Y34" si="1">SUM(C9:C33)</f>
        <v>173.89899999999997</v>
      </c>
      <c r="D34" s="8">
        <f t="shared" si="1"/>
        <v>235.57029900000001</v>
      </c>
      <c r="E34" s="8">
        <f t="shared" si="1"/>
        <v>337.60972900000002</v>
      </c>
      <c r="F34" s="8">
        <f t="shared" si="1"/>
        <v>414.50055700000001</v>
      </c>
      <c r="G34" s="8">
        <f t="shared" si="1"/>
        <v>514.65703500000006</v>
      </c>
      <c r="H34" s="8">
        <f t="shared" si="1"/>
        <v>569.53351099999998</v>
      </c>
      <c r="I34" s="8">
        <f t="shared" si="1"/>
        <v>562.12916399999995</v>
      </c>
      <c r="J34" s="8">
        <f t="shared" si="1"/>
        <v>563.91967599999998</v>
      </c>
      <c r="K34" s="8">
        <f t="shared" si="1"/>
        <v>561.73480099999983</v>
      </c>
      <c r="L34" s="8">
        <f t="shared" si="1"/>
        <v>592.36371799999984</v>
      </c>
      <c r="M34" s="8">
        <f t="shared" si="1"/>
        <v>668.84030799999994</v>
      </c>
      <c r="N34" s="8">
        <f t="shared" si="1"/>
        <v>794.72365400000024</v>
      </c>
      <c r="O34" s="8">
        <f t="shared" si="1"/>
        <v>855.82022000000006</v>
      </c>
      <c r="P34" s="38">
        <f t="shared" si="1"/>
        <v>878.00366299999996</v>
      </c>
      <c r="Q34" s="38">
        <f t="shared" si="1"/>
        <v>743.69882600000005</v>
      </c>
      <c r="R34" s="38">
        <f t="shared" si="1"/>
        <v>935.45771000000013</v>
      </c>
      <c r="S34" s="38">
        <f t="shared" si="1"/>
        <v>1113.0662660000003</v>
      </c>
      <c r="T34" s="38">
        <f t="shared" si="1"/>
        <v>1280.4713629999999</v>
      </c>
      <c r="U34" s="38">
        <f t="shared" si="1"/>
        <v>1361.5404839999999</v>
      </c>
      <c r="V34" s="38">
        <f t="shared" si="1"/>
        <v>1440.1119870000002</v>
      </c>
      <c r="W34" s="38">
        <f t="shared" si="1"/>
        <v>1428.9950729999996</v>
      </c>
      <c r="X34" s="38">
        <f t="shared" si="1"/>
        <v>1383.0744969999998</v>
      </c>
      <c r="Y34" s="38">
        <f t="shared" si="1"/>
        <v>1465.6055340000003</v>
      </c>
      <c r="Z34" s="38">
        <f t="shared" ref="Z34:AB34" si="2">SUM(Z9:Z33)</f>
        <v>1627.988666</v>
      </c>
      <c r="AA34" s="38">
        <f t="shared" si="2"/>
        <v>1607.0004730000001</v>
      </c>
      <c r="AB34" s="38">
        <f t="shared" si="2"/>
        <v>1737.9416760000004</v>
      </c>
      <c r="AC34" s="38">
        <f t="shared" si="0"/>
        <v>23848.257890000001</v>
      </c>
    </row>
    <row r="35" spans="1:29" ht="12.75" customHeight="1" x14ac:dyDescent="0.15">
      <c r="A35" s="43"/>
      <c r="B35" s="50" t="s">
        <v>26</v>
      </c>
      <c r="C35" s="8">
        <f t="shared" ref="C35:Y35" si="3">C36-C34</f>
        <v>241.77579200000011</v>
      </c>
      <c r="D35" s="8">
        <f t="shared" si="3"/>
        <v>157.36749499999999</v>
      </c>
      <c r="E35" s="8">
        <f t="shared" si="3"/>
        <v>138.25880000000001</v>
      </c>
      <c r="F35" s="8">
        <f t="shared" si="3"/>
        <v>150.68714000000006</v>
      </c>
      <c r="G35" s="8">
        <f t="shared" si="3"/>
        <v>175.60869099999968</v>
      </c>
      <c r="H35" s="8">
        <f t="shared" si="3"/>
        <v>225.11903499999994</v>
      </c>
      <c r="I35" s="8">
        <f t="shared" si="3"/>
        <v>183.04666100000009</v>
      </c>
      <c r="J35" s="8">
        <f t="shared" si="3"/>
        <v>204.3966979999999</v>
      </c>
      <c r="K35" s="8">
        <f t="shared" si="3"/>
        <v>180.13534400000015</v>
      </c>
      <c r="L35" s="8">
        <f t="shared" si="3"/>
        <v>192.59287699999982</v>
      </c>
      <c r="M35" s="8">
        <f t="shared" si="3"/>
        <v>173.65856400000064</v>
      </c>
      <c r="N35" s="8">
        <f t="shared" si="3"/>
        <v>182.23580700000002</v>
      </c>
      <c r="O35" s="8">
        <f t="shared" si="3"/>
        <v>190.31866599999989</v>
      </c>
      <c r="P35" s="38">
        <f t="shared" si="3"/>
        <v>185.53335800000013</v>
      </c>
      <c r="Q35" s="38">
        <f t="shared" si="3"/>
        <v>143.25663200000008</v>
      </c>
      <c r="R35" s="38">
        <f t="shared" si="3"/>
        <v>154.510448</v>
      </c>
      <c r="S35" s="38">
        <f t="shared" si="3"/>
        <v>177.59485999999993</v>
      </c>
      <c r="T35" s="38">
        <f t="shared" si="3"/>
        <v>182.46262500000012</v>
      </c>
      <c r="U35" s="38">
        <f t="shared" si="3"/>
        <v>169.25575300000037</v>
      </c>
      <c r="V35" s="38">
        <f t="shared" si="3"/>
        <v>226.84187599999996</v>
      </c>
      <c r="W35" s="38">
        <f t="shared" si="3"/>
        <v>215.39159600000085</v>
      </c>
      <c r="X35" s="38">
        <f t="shared" si="3"/>
        <v>213.23682600000006</v>
      </c>
      <c r="Y35" s="38">
        <f t="shared" si="3"/>
        <v>142.17286199999944</v>
      </c>
      <c r="Z35" s="38">
        <f t="shared" ref="Z35:AB35" si="4">Z36-Z34</f>
        <v>160.58773699999938</v>
      </c>
      <c r="AA35" s="38">
        <f t="shared" si="4"/>
        <v>133.61287500000049</v>
      </c>
      <c r="AB35" s="38">
        <f t="shared" si="4"/>
        <v>106.31381000000033</v>
      </c>
      <c r="AC35" s="38">
        <f t="shared" si="0"/>
        <v>4605.9728280000027</v>
      </c>
    </row>
    <row r="36" spans="1:29" ht="12.75" customHeight="1" x14ac:dyDescent="0.15">
      <c r="A36" s="43"/>
      <c r="B36" s="50" t="s">
        <v>7</v>
      </c>
      <c r="C36" s="8">
        <v>415.67479200000008</v>
      </c>
      <c r="D36" s="8">
        <v>392.937794</v>
      </c>
      <c r="E36" s="8">
        <v>475.86852900000002</v>
      </c>
      <c r="F36" s="8">
        <v>565.18769700000007</v>
      </c>
      <c r="G36" s="8">
        <v>690.26572599999974</v>
      </c>
      <c r="H36" s="8">
        <v>794.65254599999992</v>
      </c>
      <c r="I36" s="8">
        <v>745.17582500000003</v>
      </c>
      <c r="J36" s="8">
        <v>768.31637399999988</v>
      </c>
      <c r="K36" s="8">
        <v>741.87014499999998</v>
      </c>
      <c r="L36" s="8">
        <v>784.95659499999965</v>
      </c>
      <c r="M36" s="8">
        <v>842.49887200000057</v>
      </c>
      <c r="N36" s="8">
        <v>976.95946100000026</v>
      </c>
      <c r="O36" s="8">
        <v>1046.138886</v>
      </c>
      <c r="P36" s="10">
        <v>1063.5370210000001</v>
      </c>
      <c r="Q36" s="10">
        <v>886.95545800000014</v>
      </c>
      <c r="R36" s="10">
        <v>1089.9681580000001</v>
      </c>
      <c r="S36" s="10">
        <v>1290.6611260000002</v>
      </c>
      <c r="T36" s="10">
        <v>1462.933988</v>
      </c>
      <c r="U36" s="10">
        <v>1530.7962370000002</v>
      </c>
      <c r="V36" s="10">
        <v>1666.9538630000002</v>
      </c>
      <c r="W36" s="10">
        <v>1644.3866690000004</v>
      </c>
      <c r="X36" s="10">
        <v>1596.3113229999999</v>
      </c>
      <c r="Y36" s="10">
        <v>1607.7783959999997</v>
      </c>
      <c r="Z36" s="55">
        <v>1788.5764029999993</v>
      </c>
      <c r="AA36" s="55">
        <v>1740.6133480000005</v>
      </c>
      <c r="AB36" s="55">
        <v>1844.2554860000007</v>
      </c>
      <c r="AC36" s="38">
        <f t="shared" si="0"/>
        <v>28454.230717999999</v>
      </c>
    </row>
    <row r="37" spans="1:29" s="30" customFormat="1" x14ac:dyDescent="0.15">
      <c r="A37" s="31"/>
      <c r="B37" s="13"/>
      <c r="C37" s="13"/>
      <c r="D37" s="13"/>
      <c r="E37" s="13"/>
      <c r="F37" s="13"/>
      <c r="G37" s="13"/>
      <c r="H37" s="13"/>
      <c r="I37" s="13"/>
      <c r="J37" s="1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9" s="2" customFormat="1" x14ac:dyDescent="0.15">
      <c r="A38" s="5"/>
      <c r="B38" s="85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29" s="30" customFormat="1" x14ac:dyDescent="0.15">
      <c r="A39" s="3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9" ht="12.75" customHeight="1" x14ac:dyDescent="0.15">
      <c r="A40" s="43">
        <v>1</v>
      </c>
      <c r="B40" s="71">
        <v>630790</v>
      </c>
      <c r="C40" s="13">
        <f>C9/C$36*100</f>
        <v>9.1210727062804402</v>
      </c>
      <c r="D40" s="72">
        <f t="shared" ref="D40:W50" si="5">D9/D$36*100</f>
        <v>13.658952846872246</v>
      </c>
      <c r="E40" s="72">
        <f t="shared" si="5"/>
        <v>11.788053334369584</v>
      </c>
      <c r="F40" s="72">
        <f t="shared" si="5"/>
        <v>12.60280794824166</v>
      </c>
      <c r="G40" s="72">
        <f t="shared" si="5"/>
        <v>12.263636569433265</v>
      </c>
      <c r="H40" s="72">
        <f t="shared" si="5"/>
        <v>12.457505799018733</v>
      </c>
      <c r="I40" s="72">
        <f t="shared" si="5"/>
        <v>10.408553981203026</v>
      </c>
      <c r="J40" s="72">
        <f t="shared" si="5"/>
        <v>9.0529926673149372</v>
      </c>
      <c r="K40" s="72">
        <f t="shared" si="5"/>
        <v>9.3739136786532899</v>
      </c>
      <c r="L40" s="72">
        <f t="shared" si="5"/>
        <v>9.598260143288563</v>
      </c>
      <c r="M40" s="72">
        <f t="shared" si="5"/>
        <v>13.302451519484043</v>
      </c>
      <c r="N40" s="72">
        <f t="shared" si="5"/>
        <v>12.411412227472145</v>
      </c>
      <c r="O40" s="72">
        <f t="shared" si="5"/>
        <v>14.548977295161936</v>
      </c>
      <c r="P40" s="72">
        <f t="shared" si="5"/>
        <v>15.055979513476661</v>
      </c>
      <c r="Q40" s="72">
        <f t="shared" si="5"/>
        <v>22.956970856139652</v>
      </c>
      <c r="R40" s="72">
        <f t="shared" si="5"/>
        <v>20.019868231783704</v>
      </c>
      <c r="S40" s="72">
        <f t="shared" si="5"/>
        <v>19.85312177133008</v>
      </c>
      <c r="T40" s="72">
        <f t="shared" si="5"/>
        <v>18.772034709197008</v>
      </c>
      <c r="U40" s="72">
        <f t="shared" si="5"/>
        <v>20.759089637087989</v>
      </c>
      <c r="V40" s="72">
        <f t="shared" si="5"/>
        <v>21.165602469946702</v>
      </c>
      <c r="W40" s="72">
        <f t="shared" si="5"/>
        <v>17.083672976431796</v>
      </c>
      <c r="X40" s="78">
        <f t="shared" ref="X40:AC40" si="6">X9/X$36*100</f>
        <v>18.737395687820978</v>
      </c>
      <c r="Y40" s="78">
        <f t="shared" si="6"/>
        <v>22.224439691998455</v>
      </c>
      <c r="Z40" s="78">
        <f t="shared" si="6"/>
        <v>20.709436084403052</v>
      </c>
      <c r="AA40" s="78">
        <f t="shared" si="6"/>
        <v>22.223440170929901</v>
      </c>
      <c r="AB40" s="78">
        <f t="shared" si="6"/>
        <v>41.820014138756903</v>
      </c>
      <c r="AC40" s="78">
        <f t="shared" si="6"/>
        <v>18.729538499273794</v>
      </c>
    </row>
    <row r="41" spans="1:29" ht="12.75" customHeight="1" x14ac:dyDescent="0.15">
      <c r="A41" s="43">
        <v>2</v>
      </c>
      <c r="B41" s="71">
        <v>420292</v>
      </c>
      <c r="C41" s="72">
        <f t="shared" ref="C41:R67" si="7">C10/C$36*100</f>
        <v>0.76405884146085046</v>
      </c>
      <c r="D41" s="72">
        <f t="shared" si="7"/>
        <v>1.4263934611492219</v>
      </c>
      <c r="E41" s="72">
        <f t="shared" si="7"/>
        <v>3.1528640970497972</v>
      </c>
      <c r="F41" s="72">
        <f t="shared" si="7"/>
        <v>3.3481330362362782</v>
      </c>
      <c r="G41" s="72">
        <f t="shared" si="7"/>
        <v>2.6902856828212278</v>
      </c>
      <c r="H41" s="72">
        <f t="shared" si="7"/>
        <v>3.7330536659477338</v>
      </c>
      <c r="I41" s="72">
        <f t="shared" si="7"/>
        <v>6.6116563832435107</v>
      </c>
      <c r="J41" s="72">
        <f t="shared" si="7"/>
        <v>6.2511522108989972</v>
      </c>
      <c r="K41" s="72">
        <f t="shared" si="7"/>
        <v>7.316787225613453</v>
      </c>
      <c r="L41" s="72">
        <f t="shared" si="7"/>
        <v>7.4529641986127935</v>
      </c>
      <c r="M41" s="72">
        <f t="shared" si="7"/>
        <v>6.674032555856046</v>
      </c>
      <c r="N41" s="72">
        <f t="shared" si="7"/>
        <v>4.7358587379502319</v>
      </c>
      <c r="O41" s="72">
        <f t="shared" si="7"/>
        <v>6.8295041849730076</v>
      </c>
      <c r="P41" s="72">
        <f t="shared" si="7"/>
        <v>7.8252595214548704</v>
      </c>
      <c r="Q41" s="72">
        <f t="shared" si="7"/>
        <v>8.1697592981044593</v>
      </c>
      <c r="R41" s="72">
        <f t="shared" si="7"/>
        <v>8.8615492380282905</v>
      </c>
      <c r="S41" s="72">
        <f t="shared" si="5"/>
        <v>9.7889550134323926</v>
      </c>
      <c r="T41" s="72">
        <f t="shared" si="5"/>
        <v>11.810426404557633</v>
      </c>
      <c r="U41" s="72">
        <f t="shared" si="5"/>
        <v>12.474564699364359</v>
      </c>
      <c r="V41" s="72">
        <f t="shared" si="5"/>
        <v>13.572161834931359</v>
      </c>
      <c r="W41" s="78">
        <f t="shared" ref="W41:AC56" si="8">W10/W$36*100</f>
        <v>14.522181157380809</v>
      </c>
      <c r="X41" s="78">
        <f t="shared" si="8"/>
        <v>14.150689075830103</v>
      </c>
      <c r="Y41" s="78">
        <f t="shared" si="8"/>
        <v>14.273375147404336</v>
      </c>
      <c r="Z41" s="78">
        <f t="shared" si="8"/>
        <v>15.247599797390377</v>
      </c>
      <c r="AA41" s="78">
        <f t="shared" si="8"/>
        <v>17.239995737410595</v>
      </c>
      <c r="AB41" s="78">
        <f t="shared" si="8"/>
        <v>12.727272537987174</v>
      </c>
      <c r="AC41" s="78">
        <f t="shared" si="8"/>
        <v>10.350858127880596</v>
      </c>
    </row>
    <row r="42" spans="1:29" ht="12.75" customHeight="1" x14ac:dyDescent="0.15">
      <c r="A42" s="43">
        <v>3</v>
      </c>
      <c r="B42" s="71">
        <v>420222</v>
      </c>
      <c r="C42" s="72">
        <f t="shared" si="7"/>
        <v>1.5348537180479298</v>
      </c>
      <c r="D42" s="72">
        <f t="shared" si="5"/>
        <v>1.7646070461728096</v>
      </c>
      <c r="E42" s="72">
        <f t="shared" si="5"/>
        <v>1.6210309213366785</v>
      </c>
      <c r="F42" s="72">
        <f t="shared" si="5"/>
        <v>1.6726703447686688</v>
      </c>
      <c r="G42" s="72">
        <f t="shared" si="5"/>
        <v>1.6903210691935768</v>
      </c>
      <c r="H42" s="72">
        <f t="shared" si="5"/>
        <v>1.8781843807243022</v>
      </c>
      <c r="I42" s="72">
        <f t="shared" si="5"/>
        <v>3.4783655253443033</v>
      </c>
      <c r="J42" s="72">
        <f t="shared" si="5"/>
        <v>4.759939685991907</v>
      </c>
      <c r="K42" s="72">
        <f t="shared" si="5"/>
        <v>5.493930342755605</v>
      </c>
      <c r="L42" s="72">
        <f t="shared" si="5"/>
        <v>5.7561610779255918</v>
      </c>
      <c r="M42" s="72">
        <f t="shared" si="5"/>
        <v>6.4270374477130412</v>
      </c>
      <c r="N42" s="72">
        <f t="shared" si="5"/>
        <v>7.1634256889600856</v>
      </c>
      <c r="O42" s="72">
        <f t="shared" si="5"/>
        <v>8.265509499471948</v>
      </c>
      <c r="P42" s="72">
        <f t="shared" si="5"/>
        <v>8.9182367070605242</v>
      </c>
      <c r="Q42" s="72">
        <f t="shared" si="5"/>
        <v>8.8884113952879016</v>
      </c>
      <c r="R42" s="72">
        <f t="shared" si="5"/>
        <v>8.76258001658063</v>
      </c>
      <c r="S42" s="72">
        <f t="shared" si="5"/>
        <v>8.8691887974318657</v>
      </c>
      <c r="T42" s="72">
        <f t="shared" si="5"/>
        <v>8.6451712816450055</v>
      </c>
      <c r="U42" s="72">
        <f t="shared" si="5"/>
        <v>8.4883316184948256</v>
      </c>
      <c r="V42" s="72">
        <f t="shared" si="5"/>
        <v>8.5778470042754869</v>
      </c>
      <c r="W42" s="78">
        <f t="shared" si="8"/>
        <v>8.6306161242663286</v>
      </c>
      <c r="X42" s="78">
        <f t="shared" si="8"/>
        <v>8.3335764197921431</v>
      </c>
      <c r="Y42" s="78">
        <f t="shared" si="8"/>
        <v>7.8637610328979699</v>
      </c>
      <c r="Z42" s="78">
        <f t="shared" si="8"/>
        <v>7.9282511925211869</v>
      </c>
      <c r="AA42" s="78">
        <f t="shared" si="8"/>
        <v>8.1210871536991078</v>
      </c>
      <c r="AB42" s="78">
        <f t="shared" si="8"/>
        <v>5.1316752867720608</v>
      </c>
      <c r="AC42" s="78">
        <f t="shared" si="8"/>
        <v>6.9527677645085717</v>
      </c>
    </row>
    <row r="43" spans="1:29" ht="12.75" customHeight="1" x14ac:dyDescent="0.15">
      <c r="A43" s="43">
        <v>4</v>
      </c>
      <c r="B43" s="71">
        <v>940490</v>
      </c>
      <c r="C43" s="72">
        <f t="shared" si="7"/>
        <v>1.6450360068983922</v>
      </c>
      <c r="D43" s="72">
        <f t="shared" si="5"/>
        <v>1.6015794601829521</v>
      </c>
      <c r="E43" s="72">
        <f t="shared" si="5"/>
        <v>1.735139538929249</v>
      </c>
      <c r="F43" s="72">
        <f t="shared" si="5"/>
        <v>2.1126666527562432</v>
      </c>
      <c r="G43" s="72">
        <f t="shared" si="5"/>
        <v>1.9792222741767718</v>
      </c>
      <c r="H43" s="72">
        <f t="shared" si="5"/>
        <v>2.5493047372681548</v>
      </c>
      <c r="I43" s="72">
        <f t="shared" si="5"/>
        <v>3.1130966976820535</v>
      </c>
      <c r="J43" s="72">
        <f t="shared" si="5"/>
        <v>3.2818168209441287</v>
      </c>
      <c r="K43" s="72">
        <f t="shared" si="5"/>
        <v>2.9407309550110012</v>
      </c>
      <c r="L43" s="72">
        <f t="shared" si="5"/>
        <v>4.1748862559719004</v>
      </c>
      <c r="M43" s="72">
        <f t="shared" si="5"/>
        <v>4.6281912410679134</v>
      </c>
      <c r="N43" s="72">
        <f t="shared" si="5"/>
        <v>4.7876470690118005</v>
      </c>
      <c r="O43" s="72">
        <f t="shared" si="5"/>
        <v>5.504153776384908</v>
      </c>
      <c r="P43" s="72">
        <f t="shared" si="5"/>
        <v>5.1836494556779513</v>
      </c>
      <c r="Q43" s="72">
        <f t="shared" si="5"/>
        <v>5.694835918130174</v>
      </c>
      <c r="R43" s="72">
        <f t="shared" si="5"/>
        <v>8.9275571296092835</v>
      </c>
      <c r="S43" s="72">
        <f t="shared" si="5"/>
        <v>10.353971178643834</v>
      </c>
      <c r="T43" s="72">
        <f t="shared" si="5"/>
        <v>9.6251801622644386</v>
      </c>
      <c r="U43" s="72">
        <f t="shared" si="5"/>
        <v>6.9309510590337293</v>
      </c>
      <c r="V43" s="72">
        <f t="shared" si="5"/>
        <v>6.3188438707256518</v>
      </c>
      <c r="W43" s="78">
        <f t="shared" si="8"/>
        <v>6.7543946380655058</v>
      </c>
      <c r="X43" s="78">
        <f t="shared" si="8"/>
        <v>5.5483017456488968</v>
      </c>
      <c r="Y43" s="78">
        <f t="shared" si="8"/>
        <v>6.8238945288079371</v>
      </c>
      <c r="Z43" s="78">
        <f t="shared" si="8"/>
        <v>6.5379701870079989</v>
      </c>
      <c r="AA43" s="78">
        <f t="shared" si="8"/>
        <v>6.4874056107720932</v>
      </c>
      <c r="AB43" s="78">
        <f t="shared" si="8"/>
        <v>5.268559629487255</v>
      </c>
      <c r="AC43" s="78">
        <f t="shared" si="8"/>
        <v>5.7593978246732505</v>
      </c>
    </row>
    <row r="44" spans="1:29" ht="12.75" customHeight="1" x14ac:dyDescent="0.15">
      <c r="A44" s="43">
        <v>5</v>
      </c>
      <c r="B44" s="71">
        <v>420212</v>
      </c>
      <c r="C44" s="72">
        <f t="shared" si="7"/>
        <v>4.4195607608555667</v>
      </c>
      <c r="D44" s="72">
        <f t="shared" si="5"/>
        <v>6.4021736733219399</v>
      </c>
      <c r="E44" s="72">
        <f t="shared" si="5"/>
        <v>10.785631087614957</v>
      </c>
      <c r="F44" s="72">
        <f t="shared" si="5"/>
        <v>11.605936284207544</v>
      </c>
      <c r="G44" s="72">
        <f t="shared" si="5"/>
        <v>14.24612063094091</v>
      </c>
      <c r="H44" s="72">
        <f t="shared" si="5"/>
        <v>9.4887656724376743</v>
      </c>
      <c r="I44" s="72">
        <f t="shared" si="5"/>
        <v>8.79924452728992</v>
      </c>
      <c r="J44" s="72">
        <f t="shared" si="5"/>
        <v>8.5994800105613791</v>
      </c>
      <c r="K44" s="72">
        <f t="shared" si="5"/>
        <v>9.927734590263098</v>
      </c>
      <c r="L44" s="72">
        <f t="shared" si="5"/>
        <v>8.5639917453015393</v>
      </c>
      <c r="M44" s="72">
        <f t="shared" si="5"/>
        <v>9.6415190215233828</v>
      </c>
      <c r="N44" s="72">
        <f t="shared" si="5"/>
        <v>10.796634170678242</v>
      </c>
      <c r="O44" s="72">
        <f t="shared" si="5"/>
        <v>9.5294011468377828</v>
      </c>
      <c r="P44" s="72">
        <f t="shared" si="5"/>
        <v>10.127062422211628</v>
      </c>
      <c r="Q44" s="72">
        <f t="shared" si="5"/>
        <v>8.1822047934226685</v>
      </c>
      <c r="R44" s="72">
        <f t="shared" si="5"/>
        <v>7.9272655229254863</v>
      </c>
      <c r="S44" s="72">
        <f t="shared" si="5"/>
        <v>7.9520345761153717</v>
      </c>
      <c r="T44" s="72">
        <f t="shared" si="5"/>
        <v>7.4797939549955963</v>
      </c>
      <c r="U44" s="72">
        <f t="shared" si="5"/>
        <v>7.6043805299738256</v>
      </c>
      <c r="V44" s="72">
        <f t="shared" si="5"/>
        <v>6.316961995006336</v>
      </c>
      <c r="W44" s="78">
        <f t="shared" si="8"/>
        <v>6.8488185366090413</v>
      </c>
      <c r="X44" s="78">
        <f t="shared" si="8"/>
        <v>5.9326814034006574</v>
      </c>
      <c r="Y44" s="78">
        <f t="shared" si="8"/>
        <v>6.1973675133273796</v>
      </c>
      <c r="Z44" s="78">
        <f t="shared" si="8"/>
        <v>6.8254565360046326</v>
      </c>
      <c r="AA44" s="78">
        <f t="shared" si="8"/>
        <v>6.0417635037003041</v>
      </c>
      <c r="AB44" s="78">
        <f t="shared" si="8"/>
        <v>3.4961822529180737</v>
      </c>
      <c r="AC44" s="78">
        <f t="shared" si="8"/>
        <v>7.7044312591912814</v>
      </c>
    </row>
    <row r="45" spans="1:29" ht="12.75" customHeight="1" x14ac:dyDescent="0.15">
      <c r="A45" s="43">
        <v>6</v>
      </c>
      <c r="B45" s="71">
        <v>570320</v>
      </c>
      <c r="C45" s="72">
        <f t="shared" si="7"/>
        <v>1.8928258704703937</v>
      </c>
      <c r="D45" s="72">
        <f t="shared" si="5"/>
        <v>3.3479617386969909</v>
      </c>
      <c r="E45" s="72">
        <f t="shared" si="5"/>
        <v>5.6329680082710398</v>
      </c>
      <c r="F45" s="72">
        <f t="shared" si="5"/>
        <v>6.2369680350632253</v>
      </c>
      <c r="G45" s="72">
        <f t="shared" si="5"/>
        <v>7.0463124805359403</v>
      </c>
      <c r="H45" s="72">
        <f t="shared" si="5"/>
        <v>6.9768823215976967</v>
      </c>
      <c r="I45" s="72">
        <f t="shared" si="5"/>
        <v>7.8145718159871871</v>
      </c>
      <c r="J45" s="72">
        <f t="shared" si="5"/>
        <v>8.2506402499239204</v>
      </c>
      <c r="K45" s="72">
        <f t="shared" si="5"/>
        <v>7.9288830257483944</v>
      </c>
      <c r="L45" s="72">
        <f t="shared" si="5"/>
        <v>7.7035305372521945</v>
      </c>
      <c r="M45" s="72">
        <f t="shared" si="5"/>
        <v>8.0481465617914729</v>
      </c>
      <c r="N45" s="72">
        <f t="shared" si="5"/>
        <v>8.5003981552106573</v>
      </c>
      <c r="O45" s="72">
        <f t="shared" si="5"/>
        <v>8.1657474110947064</v>
      </c>
      <c r="P45" s="72">
        <f t="shared" si="5"/>
        <v>7.967427116013857</v>
      </c>
      <c r="Q45" s="72">
        <f t="shared" si="5"/>
        <v>4.9918566485668991</v>
      </c>
      <c r="R45" s="72">
        <f t="shared" si="5"/>
        <v>6.8940930474411148</v>
      </c>
      <c r="S45" s="72">
        <f t="shared" si="5"/>
        <v>6.829092100508495</v>
      </c>
      <c r="T45" s="72">
        <f t="shared" si="5"/>
        <v>6.3558229395651988</v>
      </c>
      <c r="U45" s="72">
        <f t="shared" si="5"/>
        <v>6.1711535289069301</v>
      </c>
      <c r="V45" s="72">
        <f t="shared" si="5"/>
        <v>5.7868291463325274</v>
      </c>
      <c r="W45" s="78">
        <f t="shared" si="8"/>
        <v>5.2248308515081971</v>
      </c>
      <c r="X45" s="78">
        <f t="shared" si="8"/>
        <v>5.2462871617430737</v>
      </c>
      <c r="Y45" s="78">
        <f t="shared" si="8"/>
        <v>4.7809035244680578</v>
      </c>
      <c r="Z45" s="78">
        <f t="shared" si="8"/>
        <v>5.3969791191525651</v>
      </c>
      <c r="AA45" s="78">
        <f t="shared" si="8"/>
        <v>4.2113732543891755</v>
      </c>
      <c r="AB45" s="78">
        <f t="shared" si="8"/>
        <v>3.0915446603150287</v>
      </c>
      <c r="AC45" s="78">
        <f t="shared" si="8"/>
        <v>6.0234913851168432</v>
      </c>
    </row>
    <row r="46" spans="1:29" ht="12.75" customHeight="1" x14ac:dyDescent="0.15">
      <c r="A46" s="43">
        <v>7</v>
      </c>
      <c r="B46" s="71">
        <v>560750</v>
      </c>
      <c r="C46" s="72">
        <f t="shared" si="7"/>
        <v>1.3416738535350006</v>
      </c>
      <c r="D46" s="72">
        <f t="shared" si="5"/>
        <v>2.3034009805633513</v>
      </c>
      <c r="E46" s="72">
        <f t="shared" si="5"/>
        <v>1.991815684873752</v>
      </c>
      <c r="F46" s="72">
        <f t="shared" si="5"/>
        <v>2.1861241965427989</v>
      </c>
      <c r="G46" s="72">
        <f t="shared" si="5"/>
        <v>2.2200922663223768</v>
      </c>
      <c r="H46" s="72">
        <f t="shared" si="5"/>
        <v>1.956763000165358</v>
      </c>
      <c r="I46" s="72">
        <f t="shared" si="5"/>
        <v>2.4568747919324943</v>
      </c>
      <c r="J46" s="72">
        <f t="shared" si="5"/>
        <v>2.7152326445147459</v>
      </c>
      <c r="K46" s="72">
        <f t="shared" si="5"/>
        <v>3.3421131942167586</v>
      </c>
      <c r="L46" s="72">
        <f t="shared" si="5"/>
        <v>3.6441946194489918</v>
      </c>
      <c r="M46" s="72">
        <f t="shared" si="5"/>
        <v>3.1374750612128985</v>
      </c>
      <c r="N46" s="72">
        <f t="shared" si="5"/>
        <v>2.80115225784174</v>
      </c>
      <c r="O46" s="72">
        <f t="shared" si="5"/>
        <v>2.4955751429738942</v>
      </c>
      <c r="P46" s="72">
        <f t="shared" si="5"/>
        <v>2.11402485819062</v>
      </c>
      <c r="Q46" s="72">
        <f t="shared" si="5"/>
        <v>2.6920879492462628</v>
      </c>
      <c r="R46" s="72">
        <f t="shared" si="5"/>
        <v>2.5809164050827249</v>
      </c>
      <c r="S46" s="72">
        <f t="shared" si="5"/>
        <v>2.2180809062347167</v>
      </c>
      <c r="T46" s="72">
        <f t="shared" si="5"/>
        <v>2.1346719849398976</v>
      </c>
      <c r="U46" s="72">
        <f t="shared" si="5"/>
        <v>2.3893243996784137</v>
      </c>
      <c r="V46" s="72">
        <f t="shared" si="5"/>
        <v>2.2275472539578014</v>
      </c>
      <c r="W46" s="78">
        <f t="shared" si="8"/>
        <v>2.0562785284900649</v>
      </c>
      <c r="X46" s="78">
        <f t="shared" si="8"/>
        <v>2.3225264060850117</v>
      </c>
      <c r="Y46" s="78">
        <f t="shared" si="8"/>
        <v>2.7425157042600299</v>
      </c>
      <c r="Z46" s="78">
        <f t="shared" si="8"/>
        <v>2.7578582003689789</v>
      </c>
      <c r="AA46" s="78">
        <f t="shared" si="8"/>
        <v>2.5185442275489192</v>
      </c>
      <c r="AB46" s="78">
        <f t="shared" si="8"/>
        <v>2.3840331414906784</v>
      </c>
      <c r="AC46" s="78">
        <f t="shared" si="8"/>
        <v>2.460028503097766</v>
      </c>
    </row>
    <row r="47" spans="1:29" ht="12.75" customHeight="1" x14ac:dyDescent="0.15">
      <c r="A47" s="43">
        <v>8</v>
      </c>
      <c r="B47" s="71">
        <v>570330</v>
      </c>
      <c r="C47" s="72">
        <f t="shared" si="7"/>
        <v>3.6492470296346466</v>
      </c>
      <c r="D47" s="72">
        <f t="shared" si="5"/>
        <v>5.5143842946295969</v>
      </c>
      <c r="E47" s="72">
        <f t="shared" si="5"/>
        <v>8.5144474851372234</v>
      </c>
      <c r="F47" s="72">
        <f t="shared" si="5"/>
        <v>8.648975244767227</v>
      </c>
      <c r="G47" s="72">
        <f t="shared" si="5"/>
        <v>8.167890984058511</v>
      </c>
      <c r="H47" s="72">
        <f t="shared" si="5"/>
        <v>6.7539564643891552</v>
      </c>
      <c r="I47" s="72">
        <f t="shared" si="5"/>
        <v>5.4409850185357262</v>
      </c>
      <c r="J47" s="72">
        <f t="shared" si="5"/>
        <v>5.4561518429906597</v>
      </c>
      <c r="K47" s="72">
        <f t="shared" si="5"/>
        <v>6.2561432499753709</v>
      </c>
      <c r="L47" s="72">
        <f t="shared" si="5"/>
        <v>4.789189012419218</v>
      </c>
      <c r="M47" s="72">
        <f t="shared" si="5"/>
        <v>3.9744287040422259</v>
      </c>
      <c r="N47" s="72">
        <f t="shared" si="5"/>
        <v>3.1356043134731455</v>
      </c>
      <c r="O47" s="72">
        <f t="shared" si="5"/>
        <v>3.0081290755116807</v>
      </c>
      <c r="P47" s="72">
        <f t="shared" si="5"/>
        <v>2.1110113288665668</v>
      </c>
      <c r="Q47" s="72">
        <f t="shared" si="5"/>
        <v>1.9915196237509365</v>
      </c>
      <c r="R47" s="72">
        <f t="shared" si="5"/>
        <v>2.5216906382323874</v>
      </c>
      <c r="S47" s="72">
        <f t="shared" si="5"/>
        <v>1.7265950411835675</v>
      </c>
      <c r="T47" s="72">
        <f t="shared" si="5"/>
        <v>1.8065600510198825</v>
      </c>
      <c r="U47" s="72">
        <f t="shared" si="5"/>
        <v>1.9019266768683596</v>
      </c>
      <c r="V47" s="72">
        <f t="shared" si="5"/>
        <v>2.1032663097766848</v>
      </c>
      <c r="W47" s="78">
        <f t="shared" si="8"/>
        <v>2.0343166622934956</v>
      </c>
      <c r="X47" s="78">
        <f t="shared" si="8"/>
        <v>2.1059285563935077</v>
      </c>
      <c r="Y47" s="78">
        <f t="shared" si="8"/>
        <v>2.4713226710131768</v>
      </c>
      <c r="Z47" s="78">
        <f t="shared" si="8"/>
        <v>2.3709995239157822</v>
      </c>
      <c r="AA47" s="78">
        <f t="shared" si="8"/>
        <v>2.4625124269700813</v>
      </c>
      <c r="AB47" s="78">
        <f t="shared" si="8"/>
        <v>1.8907535460626512</v>
      </c>
      <c r="AC47" s="78">
        <f t="shared" si="8"/>
        <v>3.1832828797125385</v>
      </c>
    </row>
    <row r="48" spans="1:29" ht="12.75" customHeight="1" x14ac:dyDescent="0.15">
      <c r="A48" s="43">
        <v>9</v>
      </c>
      <c r="B48" s="71">
        <v>630710</v>
      </c>
      <c r="C48" s="72">
        <f t="shared" si="7"/>
        <v>0.43760171052181573</v>
      </c>
      <c r="D48" s="72">
        <f t="shared" si="5"/>
        <v>0.49398556963446483</v>
      </c>
      <c r="E48" s="72">
        <f t="shared" si="5"/>
        <v>0.87514864846210494</v>
      </c>
      <c r="F48" s="72">
        <f t="shared" si="5"/>
        <v>0.60630937619294978</v>
      </c>
      <c r="G48" s="72">
        <f t="shared" si="5"/>
        <v>0.83078976457828679</v>
      </c>
      <c r="H48" s="72">
        <f t="shared" si="5"/>
        <v>0.83551446898655013</v>
      </c>
      <c r="I48" s="72">
        <f t="shared" si="5"/>
        <v>2.5384099115131655</v>
      </c>
      <c r="J48" s="72">
        <f t="shared" si="5"/>
        <v>1.5688125891743656</v>
      </c>
      <c r="K48" s="72">
        <f t="shared" si="5"/>
        <v>0.94568396467821203</v>
      </c>
      <c r="L48" s="72">
        <f t="shared" si="5"/>
        <v>1.1302747255725654</v>
      </c>
      <c r="M48" s="72">
        <f t="shared" si="5"/>
        <v>1.0791790116485753</v>
      </c>
      <c r="N48" s="72">
        <f t="shared" si="5"/>
        <v>1.2516648323855064</v>
      </c>
      <c r="O48" s="72">
        <f t="shared" si="5"/>
        <v>1.3759624264650459</v>
      </c>
      <c r="P48" s="72">
        <f t="shared" si="5"/>
        <v>1.5154525589382373</v>
      </c>
      <c r="Q48" s="72">
        <f t="shared" si="5"/>
        <v>2.5067489916725894</v>
      </c>
      <c r="R48" s="72">
        <f t="shared" si="5"/>
        <v>1.9907822848527652</v>
      </c>
      <c r="S48" s="72">
        <f t="shared" si="5"/>
        <v>1.8798093869296559</v>
      </c>
      <c r="T48" s="72">
        <f t="shared" si="5"/>
        <v>1.8340592412294137</v>
      </c>
      <c r="U48" s="72">
        <f t="shared" si="5"/>
        <v>1.6565682869522234</v>
      </c>
      <c r="V48" s="72">
        <f t="shared" si="5"/>
        <v>1.7026130494650646</v>
      </c>
      <c r="W48" s="78">
        <f t="shared" si="8"/>
        <v>1.7372907807245177</v>
      </c>
      <c r="X48" s="78">
        <f t="shared" si="8"/>
        <v>1.8585478642251039</v>
      </c>
      <c r="Y48" s="78">
        <f t="shared" si="8"/>
        <v>2.1483396645914383</v>
      </c>
      <c r="Z48" s="78">
        <f t="shared" si="8"/>
        <v>2.0587122215320881</v>
      </c>
      <c r="AA48" s="78">
        <f t="shared" si="8"/>
        <v>2.3679887349686108</v>
      </c>
      <c r="AB48" s="78">
        <f t="shared" si="8"/>
        <v>2.1724696661685834</v>
      </c>
      <c r="AC48" s="78">
        <f t="shared" si="8"/>
        <v>1.6941677699093438</v>
      </c>
    </row>
    <row r="49" spans="1:29" ht="12.75" customHeight="1" x14ac:dyDescent="0.15">
      <c r="A49" s="43">
        <v>10</v>
      </c>
      <c r="B49" s="71">
        <v>420232</v>
      </c>
      <c r="C49" s="72">
        <f t="shared" si="7"/>
        <v>1.4441578165269158</v>
      </c>
      <c r="D49" s="72">
        <f t="shared" si="5"/>
        <v>2.0046246811270083</v>
      </c>
      <c r="E49" s="72">
        <f t="shared" si="5"/>
        <v>0.42002063137064477</v>
      </c>
      <c r="F49" s="72">
        <f t="shared" si="5"/>
        <v>0.54614600006057801</v>
      </c>
      <c r="G49" s="72">
        <f t="shared" si="5"/>
        <v>0.65918628560155423</v>
      </c>
      <c r="H49" s="72">
        <f t="shared" si="5"/>
        <v>0.52756201702272032</v>
      </c>
      <c r="I49" s="72">
        <f t="shared" si="5"/>
        <v>0.68802715117603275</v>
      </c>
      <c r="J49" s="72">
        <f t="shared" si="5"/>
        <v>0.92939279203751568</v>
      </c>
      <c r="K49" s="72">
        <f t="shared" si="5"/>
        <v>1.2886433110204214</v>
      </c>
      <c r="L49" s="72">
        <f t="shared" si="5"/>
        <v>1.2858242180894097</v>
      </c>
      <c r="M49" s="72">
        <f t="shared" si="5"/>
        <v>1.5851725674476618</v>
      </c>
      <c r="N49" s="72">
        <f t="shared" si="5"/>
        <v>1.5711852551474492</v>
      </c>
      <c r="O49" s="72">
        <f t="shared" si="5"/>
        <v>1.9681607552823537</v>
      </c>
      <c r="P49" s="72">
        <f t="shared" si="5"/>
        <v>2.1318877060509958</v>
      </c>
      <c r="Q49" s="72">
        <f t="shared" si="5"/>
        <v>2.0491500262012026</v>
      </c>
      <c r="R49" s="72">
        <f t="shared" si="5"/>
        <v>1.9449740659304653</v>
      </c>
      <c r="S49" s="72">
        <f t="shared" si="5"/>
        <v>1.974961319165043</v>
      </c>
      <c r="T49" s="72">
        <f t="shared" si="5"/>
        <v>1.8498855875922136</v>
      </c>
      <c r="U49" s="72">
        <f t="shared" si="5"/>
        <v>2.0240641602779164</v>
      </c>
      <c r="V49" s="72">
        <f t="shared" si="5"/>
        <v>2.1034406397365295</v>
      </c>
      <c r="W49" s="78">
        <f t="shared" si="8"/>
        <v>2.3959935788071021</v>
      </c>
      <c r="X49" s="78">
        <f t="shared" si="8"/>
        <v>2.6352530608467033</v>
      </c>
      <c r="Y49" s="78">
        <f t="shared" si="8"/>
        <v>2.5185358940474289</v>
      </c>
      <c r="Z49" s="78">
        <f t="shared" si="8"/>
        <v>2.39774151823024</v>
      </c>
      <c r="AA49" s="78">
        <f t="shared" si="8"/>
        <v>2.3380642833034271</v>
      </c>
      <c r="AB49" s="78">
        <f t="shared" si="8"/>
        <v>1.4072580072021537</v>
      </c>
      <c r="AC49" s="78">
        <f t="shared" si="8"/>
        <v>1.8312426618175142</v>
      </c>
    </row>
    <row r="50" spans="1:29" ht="12.75" customHeight="1" x14ac:dyDescent="0.15">
      <c r="A50" s="43">
        <v>11</v>
      </c>
      <c r="B50" s="71">
        <v>961900</v>
      </c>
      <c r="C50" s="72">
        <f t="shared" si="7"/>
        <v>0</v>
      </c>
      <c r="D50" s="72">
        <f t="shared" si="5"/>
        <v>0</v>
      </c>
      <c r="E50" s="72">
        <f t="shared" si="5"/>
        <v>0</v>
      </c>
      <c r="F50" s="72">
        <f t="shared" si="5"/>
        <v>0</v>
      </c>
      <c r="G50" s="72">
        <f t="shared" si="5"/>
        <v>0</v>
      </c>
      <c r="H50" s="72">
        <f t="shared" si="5"/>
        <v>0</v>
      </c>
      <c r="I50" s="72">
        <f t="shared" si="5"/>
        <v>0</v>
      </c>
      <c r="J50" s="72">
        <f t="shared" si="5"/>
        <v>0</v>
      </c>
      <c r="K50" s="72">
        <f t="shared" si="5"/>
        <v>0</v>
      </c>
      <c r="L50" s="72">
        <f t="shared" si="5"/>
        <v>0</v>
      </c>
      <c r="M50" s="72">
        <f t="shared" si="5"/>
        <v>0</v>
      </c>
      <c r="N50" s="72">
        <f t="shared" si="5"/>
        <v>0</v>
      </c>
      <c r="O50" s="72">
        <f t="shared" si="5"/>
        <v>0</v>
      </c>
      <c r="P50" s="72">
        <f t="shared" si="5"/>
        <v>0</v>
      </c>
      <c r="Q50" s="72">
        <f t="shared" si="5"/>
        <v>0</v>
      </c>
      <c r="R50" s="72">
        <f t="shared" si="5"/>
        <v>0</v>
      </c>
      <c r="S50" s="72">
        <f t="shared" si="5"/>
        <v>0</v>
      </c>
      <c r="T50" s="72">
        <f t="shared" si="5"/>
        <v>1.6295094785917299</v>
      </c>
      <c r="U50" s="72">
        <f t="shared" si="5"/>
        <v>3.0220015493806049</v>
      </c>
      <c r="V50" s="72">
        <f t="shared" si="5"/>
        <v>1.9782790473067819</v>
      </c>
      <c r="W50" s="78">
        <f t="shared" si="8"/>
        <v>2.1230145353361527</v>
      </c>
      <c r="X50" s="78">
        <f t="shared" si="8"/>
        <v>2.2756589191969292</v>
      </c>
      <c r="Y50" s="78">
        <f t="shared" si="8"/>
        <v>2.1443814076476748</v>
      </c>
      <c r="Z50" s="78">
        <f t="shared" si="8"/>
        <v>2.3394398992302938</v>
      </c>
      <c r="AA50" s="78">
        <f t="shared" si="8"/>
        <v>1.9004909986476783</v>
      </c>
      <c r="AB50" s="78">
        <f t="shared" si="8"/>
        <v>2.1312912608031134</v>
      </c>
      <c r="AC50" s="78">
        <f t="shared" si="8"/>
        <v>1.1352256618755094</v>
      </c>
    </row>
    <row r="51" spans="1:29" ht="12.75" customHeight="1" x14ac:dyDescent="0.15">
      <c r="A51" s="43">
        <v>12</v>
      </c>
      <c r="B51" s="71">
        <v>630260</v>
      </c>
      <c r="C51" s="72">
        <f t="shared" si="7"/>
        <v>1.4910694897274404</v>
      </c>
      <c r="D51" s="72">
        <f t="shared" ref="D51:V60" si="9">D20/D$36*100</f>
        <v>2.2268924327498003</v>
      </c>
      <c r="E51" s="72">
        <f t="shared" si="9"/>
        <v>2.2186682574253611</v>
      </c>
      <c r="F51" s="72">
        <f t="shared" si="9"/>
        <v>2.2940069412020483</v>
      </c>
      <c r="G51" s="72">
        <f t="shared" si="9"/>
        <v>1.8910656444790661</v>
      </c>
      <c r="H51" s="72">
        <f t="shared" si="9"/>
        <v>2.2787486293412069</v>
      </c>
      <c r="I51" s="72">
        <f t="shared" si="9"/>
        <v>2.3349599404945809</v>
      </c>
      <c r="J51" s="72">
        <f t="shared" si="9"/>
        <v>2.4144755504065309</v>
      </c>
      <c r="K51" s="72">
        <f t="shared" si="9"/>
        <v>2.1105854044038934</v>
      </c>
      <c r="L51" s="72">
        <f t="shared" si="9"/>
        <v>2.7855942786237762</v>
      </c>
      <c r="M51" s="72">
        <f t="shared" si="9"/>
        <v>1.7326446936774047</v>
      </c>
      <c r="N51" s="72">
        <f t="shared" si="9"/>
        <v>1.9787194629563032</v>
      </c>
      <c r="O51" s="72">
        <f t="shared" si="9"/>
        <v>2.0819949713636783</v>
      </c>
      <c r="P51" s="72">
        <f t="shared" si="9"/>
        <v>1.526767350771892</v>
      </c>
      <c r="Q51" s="72">
        <f t="shared" si="9"/>
        <v>1.3384691297542022</v>
      </c>
      <c r="R51" s="72">
        <f t="shared" si="9"/>
        <v>1.4262817574896531</v>
      </c>
      <c r="S51" s="72">
        <f t="shared" si="9"/>
        <v>1.1312345824848218</v>
      </c>
      <c r="T51" s="72">
        <f t="shared" si="9"/>
        <v>1.3442329019154624</v>
      </c>
      <c r="U51" s="72">
        <f t="shared" si="9"/>
        <v>1.4225001651869096</v>
      </c>
      <c r="V51" s="72">
        <f t="shared" si="9"/>
        <v>1.2044011802383039</v>
      </c>
      <c r="W51" s="78">
        <f t="shared" si="8"/>
        <v>1.6345598943796835</v>
      </c>
      <c r="X51" s="78">
        <f t="shared" si="8"/>
        <v>1.7849424225377122</v>
      </c>
      <c r="Y51" s="78">
        <f t="shared" si="8"/>
        <v>1.9100875516429072</v>
      </c>
      <c r="Z51" s="78">
        <f t="shared" si="8"/>
        <v>2.1491246857291797</v>
      </c>
      <c r="AA51" s="78">
        <f t="shared" si="8"/>
        <v>1.8918577200293873</v>
      </c>
      <c r="AB51" s="78">
        <f t="shared" si="8"/>
        <v>1.3973892552108145</v>
      </c>
      <c r="AC51" s="78">
        <f t="shared" si="8"/>
        <v>1.7635748018397721</v>
      </c>
    </row>
    <row r="52" spans="1:29" ht="12.75" customHeight="1" x14ac:dyDescent="0.15">
      <c r="A52" s="43">
        <v>13</v>
      </c>
      <c r="B52" s="71">
        <v>630539</v>
      </c>
      <c r="C52" s="72">
        <f t="shared" si="7"/>
        <v>0.36783563242872802</v>
      </c>
      <c r="D52" s="72">
        <f t="shared" si="9"/>
        <v>0.10937329179386598</v>
      </c>
      <c r="E52" s="72">
        <f t="shared" si="9"/>
        <v>0.23133847542164318</v>
      </c>
      <c r="F52" s="72">
        <f t="shared" si="9"/>
        <v>0.27677637151397505</v>
      </c>
      <c r="G52" s="72">
        <f t="shared" si="9"/>
        <v>0.37043574723279843</v>
      </c>
      <c r="H52" s="72">
        <f t="shared" si="9"/>
        <v>0.25396231474478909</v>
      </c>
      <c r="I52" s="72">
        <f t="shared" si="9"/>
        <v>0.40133763061892136</v>
      </c>
      <c r="J52" s="72">
        <f t="shared" si="9"/>
        <v>0.43535802609355823</v>
      </c>
      <c r="K52" s="72">
        <f t="shared" si="9"/>
        <v>0.63389004554159534</v>
      </c>
      <c r="L52" s="72">
        <f t="shared" si="9"/>
        <v>0.4826319090930119</v>
      </c>
      <c r="M52" s="72">
        <f t="shared" si="9"/>
        <v>0.54190090357770793</v>
      </c>
      <c r="N52" s="72">
        <f t="shared" si="9"/>
        <v>0.47637974611927103</v>
      </c>
      <c r="O52" s="72">
        <f t="shared" si="9"/>
        <v>0.29967216035596256</v>
      </c>
      <c r="P52" s="72">
        <f t="shared" si="9"/>
        <v>0.31819212055430646</v>
      </c>
      <c r="Q52" s="72">
        <f t="shared" si="9"/>
        <v>0.27913453575027208</v>
      </c>
      <c r="R52" s="72">
        <f t="shared" si="9"/>
        <v>0.89112373868081385</v>
      </c>
      <c r="S52" s="72">
        <f t="shared" si="9"/>
        <v>1.1149597450570459</v>
      </c>
      <c r="T52" s="72">
        <f t="shared" si="9"/>
        <v>1.1337841034560747</v>
      </c>
      <c r="U52" s="72">
        <f t="shared" si="9"/>
        <v>1.1955498424706408</v>
      </c>
      <c r="V52" s="72">
        <f t="shared" si="9"/>
        <v>1.1220755664069628</v>
      </c>
      <c r="W52" s="78">
        <f t="shared" si="8"/>
        <v>1.100819128569571</v>
      </c>
      <c r="X52" s="78">
        <f t="shared" si="8"/>
        <v>1.999967082862069</v>
      </c>
      <c r="Y52" s="78">
        <f t="shared" si="8"/>
        <v>1.3768641284815475</v>
      </c>
      <c r="Z52" s="78">
        <f t="shared" si="8"/>
        <v>1.2279222158562721</v>
      </c>
      <c r="AA52" s="78">
        <f t="shared" si="8"/>
        <v>1.7394511558117725</v>
      </c>
      <c r="AB52" s="78">
        <f t="shared" si="8"/>
        <v>2.2923833124495845</v>
      </c>
      <c r="AC52" s="78">
        <f t="shared" si="8"/>
        <v>1.0072917094141909</v>
      </c>
    </row>
    <row r="53" spans="1:29" ht="12.75" customHeight="1" x14ac:dyDescent="0.15">
      <c r="A53" s="43">
        <v>14</v>
      </c>
      <c r="B53" s="71">
        <v>630392</v>
      </c>
      <c r="C53" s="72">
        <f t="shared" si="7"/>
        <v>0.53647708326753663</v>
      </c>
      <c r="D53" s="72">
        <f t="shared" si="9"/>
        <v>0.51323110955318285</v>
      </c>
      <c r="E53" s="72">
        <f t="shared" si="9"/>
        <v>0.503531932451032</v>
      </c>
      <c r="F53" s="72">
        <f t="shared" si="9"/>
        <v>0.62267332050577162</v>
      </c>
      <c r="G53" s="72">
        <f t="shared" si="9"/>
        <v>0.49823145934381818</v>
      </c>
      <c r="H53" s="72">
        <f t="shared" si="9"/>
        <v>0.48190017376474881</v>
      </c>
      <c r="I53" s="72">
        <f t="shared" si="9"/>
        <v>0.71324093209813921</v>
      </c>
      <c r="J53" s="72">
        <f t="shared" si="9"/>
        <v>0.93727248874172775</v>
      </c>
      <c r="K53" s="72">
        <f t="shared" si="9"/>
        <v>0.792562019057931</v>
      </c>
      <c r="L53" s="72">
        <f t="shared" si="9"/>
        <v>0.86766848554218501</v>
      </c>
      <c r="M53" s="72">
        <f t="shared" si="9"/>
        <v>0.74565286777024853</v>
      </c>
      <c r="N53" s="72">
        <f t="shared" si="9"/>
        <v>1.1299615225283126</v>
      </c>
      <c r="O53" s="72">
        <f t="shared" si="9"/>
        <v>1.3258414523748046</v>
      </c>
      <c r="P53" s="72">
        <f t="shared" si="9"/>
        <v>1.445932458988656</v>
      </c>
      <c r="Q53" s="72">
        <f t="shared" si="9"/>
        <v>1.488635633380363</v>
      </c>
      <c r="R53" s="72">
        <f t="shared" si="9"/>
        <v>1.1724152587584122</v>
      </c>
      <c r="S53" s="72">
        <f t="shared" si="9"/>
        <v>1.3057559153602336</v>
      </c>
      <c r="T53" s="72">
        <f t="shared" si="9"/>
        <v>1.1852360490786547</v>
      </c>
      <c r="U53" s="72">
        <f t="shared" si="9"/>
        <v>1.5663991993468689</v>
      </c>
      <c r="V53" s="72">
        <f t="shared" si="9"/>
        <v>1.0576995795353934</v>
      </c>
      <c r="W53" s="78">
        <f t="shared" si="8"/>
        <v>1.4294847704095559</v>
      </c>
      <c r="X53" s="78">
        <f t="shared" si="8"/>
        <v>1.478940897044555</v>
      </c>
      <c r="Y53" s="78">
        <f t="shared" si="8"/>
        <v>1.6718422804332795</v>
      </c>
      <c r="Z53" s="78">
        <f t="shared" si="8"/>
        <v>1.7847336544560246</v>
      </c>
      <c r="AA53" s="78">
        <f t="shared" si="8"/>
        <v>1.644666636211501</v>
      </c>
      <c r="AB53" s="78">
        <f t="shared" si="8"/>
        <v>1.2506782371040752</v>
      </c>
      <c r="AC53" s="78">
        <f t="shared" si="8"/>
        <v>1.2251248626429305</v>
      </c>
    </row>
    <row r="54" spans="1:29" ht="12.75" customHeight="1" x14ac:dyDescent="0.15">
      <c r="A54" s="43">
        <v>15</v>
      </c>
      <c r="B54" s="71">
        <v>630231</v>
      </c>
      <c r="C54" s="72">
        <f t="shared" si="7"/>
        <v>0.2648705240706537</v>
      </c>
      <c r="D54" s="72">
        <f t="shared" si="9"/>
        <v>0.26262910205069251</v>
      </c>
      <c r="E54" s="72">
        <f t="shared" si="9"/>
        <v>0.33366064432472692</v>
      </c>
      <c r="F54" s="72">
        <f t="shared" si="9"/>
        <v>0.2987906511347857</v>
      </c>
      <c r="G54" s="72">
        <f t="shared" si="9"/>
        <v>0.24803810119930547</v>
      </c>
      <c r="H54" s="72">
        <f t="shared" si="9"/>
        <v>0.40147357685556323</v>
      </c>
      <c r="I54" s="72">
        <f t="shared" si="9"/>
        <v>0.51209914116577782</v>
      </c>
      <c r="J54" s="72">
        <f t="shared" si="9"/>
        <v>0.68319134898457867</v>
      </c>
      <c r="K54" s="72">
        <f t="shared" si="9"/>
        <v>0.51699438585710988</v>
      </c>
      <c r="L54" s="72">
        <f t="shared" si="9"/>
        <v>0.62098159707798906</v>
      </c>
      <c r="M54" s="72">
        <f t="shared" si="9"/>
        <v>0.79877685581043678</v>
      </c>
      <c r="N54" s="72">
        <f t="shared" si="9"/>
        <v>0.92526234310146038</v>
      </c>
      <c r="O54" s="72">
        <f t="shared" si="9"/>
        <v>1.3279889683787169</v>
      </c>
      <c r="P54" s="72">
        <f t="shared" si="9"/>
        <v>2.0012721306106744</v>
      </c>
      <c r="Q54" s="72">
        <f t="shared" si="9"/>
        <v>1.2347925593350368</v>
      </c>
      <c r="R54" s="72">
        <f t="shared" si="9"/>
        <v>1.1258639906065953</v>
      </c>
      <c r="S54" s="72">
        <f t="shared" si="9"/>
        <v>1.2908647099052706</v>
      </c>
      <c r="T54" s="72">
        <f t="shared" si="9"/>
        <v>1.2041413450297116</v>
      </c>
      <c r="U54" s="72">
        <f t="shared" si="9"/>
        <v>1.0491001095921819</v>
      </c>
      <c r="V54" s="72">
        <f t="shared" si="9"/>
        <v>1.4493749069046669</v>
      </c>
      <c r="W54" s="78">
        <f t="shared" si="8"/>
        <v>1.646456913717536</v>
      </c>
      <c r="X54" s="78">
        <f t="shared" si="8"/>
        <v>1.4455511695947545</v>
      </c>
      <c r="Y54" s="78">
        <f t="shared" si="8"/>
        <v>1.3077467051622209</v>
      </c>
      <c r="Z54" s="78">
        <f t="shared" si="8"/>
        <v>1.4913891827745425</v>
      </c>
      <c r="AA54" s="78">
        <f t="shared" si="8"/>
        <v>1.3421142051359238</v>
      </c>
      <c r="AB54" s="78">
        <f t="shared" si="8"/>
        <v>0.85355820381168157</v>
      </c>
      <c r="AC54" s="78">
        <f t="shared" si="8"/>
        <v>1.1024923959780486</v>
      </c>
    </row>
    <row r="55" spans="1:29" ht="12.75" customHeight="1" x14ac:dyDescent="0.15">
      <c r="A55" s="43">
        <v>16</v>
      </c>
      <c r="B55" s="71">
        <v>560394</v>
      </c>
      <c r="C55" s="72">
        <f t="shared" si="7"/>
        <v>0</v>
      </c>
      <c r="D55" s="72">
        <f t="shared" si="9"/>
        <v>1.0366574715386121</v>
      </c>
      <c r="E55" s="72">
        <f t="shared" si="9"/>
        <v>0.58895783797461421</v>
      </c>
      <c r="F55" s="72">
        <f t="shared" si="9"/>
        <v>0.37668831280310044</v>
      </c>
      <c r="G55" s="72">
        <f t="shared" si="9"/>
        <v>0.37599577992084759</v>
      </c>
      <c r="H55" s="72">
        <f t="shared" si="9"/>
        <v>1.7595468699347754</v>
      </c>
      <c r="I55" s="72">
        <f t="shared" si="9"/>
        <v>0.83084351267031509</v>
      </c>
      <c r="J55" s="72">
        <f t="shared" si="9"/>
        <v>0.99094386865169193</v>
      </c>
      <c r="K55" s="72">
        <f t="shared" si="9"/>
        <v>1.3556617782482674</v>
      </c>
      <c r="L55" s="72">
        <f t="shared" si="9"/>
        <v>1.5278184903969123</v>
      </c>
      <c r="M55" s="72">
        <f t="shared" si="9"/>
        <v>1.49344852772693</v>
      </c>
      <c r="N55" s="72">
        <f t="shared" si="9"/>
        <v>2.0544541305179083</v>
      </c>
      <c r="O55" s="72">
        <f t="shared" si="9"/>
        <v>1.2426712336166805</v>
      </c>
      <c r="P55" s="72">
        <f t="shared" si="9"/>
        <v>0.55499102367401276</v>
      </c>
      <c r="Q55" s="72">
        <f t="shared" si="9"/>
        <v>0.62109714194915056</v>
      </c>
      <c r="R55" s="72">
        <f t="shared" si="9"/>
        <v>0.55141665890757141</v>
      </c>
      <c r="S55" s="72">
        <f t="shared" si="9"/>
        <v>0.58616106486808361</v>
      </c>
      <c r="T55" s="72">
        <f t="shared" si="9"/>
        <v>0.6118513940767093</v>
      </c>
      <c r="U55" s="72">
        <f t="shared" si="9"/>
        <v>0.7772902566914266</v>
      </c>
      <c r="V55" s="72">
        <f t="shared" si="9"/>
        <v>1.2670456854749794</v>
      </c>
      <c r="W55" s="78">
        <f t="shared" si="8"/>
        <v>1.4952993394767051</v>
      </c>
      <c r="X55" s="78">
        <f t="shared" si="8"/>
        <v>1.4563238176065985</v>
      </c>
      <c r="Y55" s="78">
        <f t="shared" si="8"/>
        <v>1.6446061264278864</v>
      </c>
      <c r="Z55" s="78">
        <f t="shared" si="8"/>
        <v>1.4686711149682998</v>
      </c>
      <c r="AA55" s="78">
        <f t="shared" si="8"/>
        <v>1.2914008171790714</v>
      </c>
      <c r="AB55" s="78">
        <f t="shared" si="8"/>
        <v>0.78134873987843967</v>
      </c>
      <c r="AC55" s="78">
        <f t="shared" si="8"/>
        <v>1.0946811674053005</v>
      </c>
    </row>
    <row r="56" spans="1:29" ht="12.75" customHeight="1" x14ac:dyDescent="0.15">
      <c r="A56" s="43">
        <v>17</v>
      </c>
      <c r="B56" s="71">
        <v>570500</v>
      </c>
      <c r="C56" s="72">
        <f t="shared" si="7"/>
        <v>2.2002777594461391</v>
      </c>
      <c r="D56" s="72">
        <f t="shared" si="9"/>
        <v>2.524007909506409</v>
      </c>
      <c r="E56" s="72">
        <f t="shared" si="9"/>
        <v>2.8276118675626893</v>
      </c>
      <c r="F56" s="72">
        <f t="shared" si="9"/>
        <v>4.1200578362907994</v>
      </c>
      <c r="G56" s="72">
        <f t="shared" si="9"/>
        <v>4.9797373251007997</v>
      </c>
      <c r="H56" s="72">
        <f t="shared" si="9"/>
        <v>5.7071443649536864</v>
      </c>
      <c r="I56" s="72">
        <f t="shared" si="9"/>
        <v>4.9590917687110956</v>
      </c>
      <c r="J56" s="72">
        <f t="shared" si="9"/>
        <v>4.1477038728319497</v>
      </c>
      <c r="K56" s="72">
        <f t="shared" si="9"/>
        <v>3.5602161885083001</v>
      </c>
      <c r="L56" s="72">
        <f t="shared" si="9"/>
        <v>4.0995166108515866</v>
      </c>
      <c r="M56" s="72">
        <f t="shared" si="9"/>
        <v>3.7105777869812959</v>
      </c>
      <c r="N56" s="72">
        <f t="shared" si="9"/>
        <v>4.5143012336312269</v>
      </c>
      <c r="O56" s="72">
        <f t="shared" si="9"/>
        <v>3.2664421958978784</v>
      </c>
      <c r="P56" s="72">
        <f t="shared" si="9"/>
        <v>3.1148082620435642</v>
      </c>
      <c r="Q56" s="72">
        <f t="shared" si="9"/>
        <v>1.8480499614897234</v>
      </c>
      <c r="R56" s="72">
        <f t="shared" si="9"/>
        <v>1.8020686068519076</v>
      </c>
      <c r="S56" s="72">
        <f t="shared" si="9"/>
        <v>1.3371771762807394</v>
      </c>
      <c r="T56" s="72">
        <f t="shared" si="9"/>
        <v>1.717243854204582</v>
      </c>
      <c r="U56" s="72">
        <f t="shared" si="9"/>
        <v>1.5132946789442623</v>
      </c>
      <c r="V56" s="72">
        <f t="shared" si="9"/>
        <v>1.2495940327053909</v>
      </c>
      <c r="W56" s="78">
        <f t="shared" si="8"/>
        <v>2.767559288696714</v>
      </c>
      <c r="X56" s="78">
        <f t="shared" si="8"/>
        <v>2.4039820082138204</v>
      </c>
      <c r="Y56" s="78">
        <f t="shared" si="8"/>
        <v>1.9095552643562208</v>
      </c>
      <c r="Z56" s="78">
        <f t="shared" si="8"/>
        <v>1.5247994972010155</v>
      </c>
      <c r="AA56" s="78">
        <f t="shared" si="8"/>
        <v>1.2584136520134275</v>
      </c>
      <c r="AB56" s="78">
        <f t="shared" si="8"/>
        <v>0.74392117058341201</v>
      </c>
      <c r="AC56" s="78">
        <f t="shared" si="8"/>
        <v>2.4794155357491539</v>
      </c>
    </row>
    <row r="57" spans="1:29" ht="12.75" customHeight="1" x14ac:dyDescent="0.15">
      <c r="A57" s="43">
        <v>18</v>
      </c>
      <c r="B57" s="71">
        <v>560122</v>
      </c>
      <c r="C57" s="72">
        <f t="shared" si="7"/>
        <v>0.73085981119586374</v>
      </c>
      <c r="D57" s="72">
        <f t="shared" si="9"/>
        <v>1.3655858718441323</v>
      </c>
      <c r="E57" s="72">
        <f t="shared" si="9"/>
        <v>1.4951455215900606</v>
      </c>
      <c r="F57" s="72">
        <f t="shared" si="9"/>
        <v>1.5096510496052071</v>
      </c>
      <c r="G57" s="72">
        <f t="shared" si="9"/>
        <v>1.4458021924153892</v>
      </c>
      <c r="H57" s="72">
        <f t="shared" si="9"/>
        <v>1.7499086953154996</v>
      </c>
      <c r="I57" s="72">
        <f t="shared" si="9"/>
        <v>2.1985903796597266</v>
      </c>
      <c r="J57" s="72">
        <f t="shared" si="9"/>
        <v>1.8785704025617971</v>
      </c>
      <c r="K57" s="72">
        <f t="shared" si="9"/>
        <v>1.9712418808819971</v>
      </c>
      <c r="L57" s="72">
        <f t="shared" si="9"/>
        <v>1.7526720697212572</v>
      </c>
      <c r="M57" s="72">
        <f t="shared" si="9"/>
        <v>2.27460494451558</v>
      </c>
      <c r="N57" s="72">
        <f t="shared" si="9"/>
        <v>2.2986690744581462</v>
      </c>
      <c r="O57" s="72">
        <f t="shared" si="9"/>
        <v>1.517909353385799</v>
      </c>
      <c r="P57" s="72">
        <f t="shared" si="9"/>
        <v>2.0653942990481005</v>
      </c>
      <c r="Q57" s="72">
        <f t="shared" si="9"/>
        <v>1.199511644473132</v>
      </c>
      <c r="R57" s="72">
        <f t="shared" si="9"/>
        <v>0.8647876482277933</v>
      </c>
      <c r="S57" s="72">
        <f t="shared" si="9"/>
        <v>0.91711431928569587</v>
      </c>
      <c r="T57" s="72">
        <f t="shared" si="9"/>
        <v>0.94951912485062873</v>
      </c>
      <c r="U57" s="72">
        <f t="shared" si="9"/>
        <v>1.1981887959135347</v>
      </c>
      <c r="V57" s="72">
        <f t="shared" si="9"/>
        <v>1.0461826441083688</v>
      </c>
      <c r="W57" s="78">
        <f t="shared" ref="W57:AC67" si="10">W26/W$36*100</f>
        <v>1.2916037572182479</v>
      </c>
      <c r="X57" s="78">
        <f t="shared" si="10"/>
        <v>1.0430724107568083</v>
      </c>
      <c r="Y57" s="78">
        <f t="shared" si="10"/>
        <v>1.0518592016209678</v>
      </c>
      <c r="Z57" s="78">
        <f t="shared" si="10"/>
        <v>1.0607933755682009</v>
      </c>
      <c r="AA57" s="78">
        <f t="shared" si="10"/>
        <v>1.2152608173610304</v>
      </c>
      <c r="AB57" s="78">
        <f t="shared" si="10"/>
        <v>1.1827418253915387</v>
      </c>
      <c r="AC57" s="78">
        <f t="shared" si="10"/>
        <v>1.3527532542164438</v>
      </c>
    </row>
    <row r="58" spans="1:29" ht="12.75" customHeight="1" x14ac:dyDescent="0.15">
      <c r="A58" s="43">
        <v>19</v>
      </c>
      <c r="B58" s="71">
        <v>630533</v>
      </c>
      <c r="C58" s="72">
        <f t="shared" si="7"/>
        <v>0</v>
      </c>
      <c r="D58" s="72">
        <f t="shared" si="9"/>
        <v>0.83989121188989024</v>
      </c>
      <c r="E58" s="72">
        <f t="shared" si="9"/>
        <v>1.3002730004025964</v>
      </c>
      <c r="F58" s="72">
        <f t="shared" si="9"/>
        <v>0.8292894599225501</v>
      </c>
      <c r="G58" s="72">
        <f t="shared" si="9"/>
        <v>1.0287690280018338</v>
      </c>
      <c r="H58" s="72">
        <f t="shared" si="9"/>
        <v>0.8679257412207424</v>
      </c>
      <c r="I58" s="72">
        <f t="shared" si="9"/>
        <v>0.87523276805175476</v>
      </c>
      <c r="J58" s="72">
        <f t="shared" si="9"/>
        <v>0.58874770251870234</v>
      </c>
      <c r="K58" s="72">
        <f t="shared" si="9"/>
        <v>0.86647212363559944</v>
      </c>
      <c r="L58" s="72">
        <f t="shared" si="9"/>
        <v>1.4079605255116054</v>
      </c>
      <c r="M58" s="72">
        <f t="shared" si="9"/>
        <v>1.7712962587800345</v>
      </c>
      <c r="N58" s="72">
        <f t="shared" si="9"/>
        <v>1.6939014012987788</v>
      </c>
      <c r="O58" s="72">
        <f t="shared" si="9"/>
        <v>1.0865772367436881</v>
      </c>
      <c r="P58" s="72">
        <f t="shared" si="9"/>
        <v>1.4310100823467242</v>
      </c>
      <c r="Q58" s="72">
        <f t="shared" si="9"/>
        <v>1.2365050466829641</v>
      </c>
      <c r="R58" s="72">
        <f t="shared" si="9"/>
        <v>1.0824476764210205</v>
      </c>
      <c r="S58" s="72">
        <f t="shared" si="9"/>
        <v>1.6880773396749844</v>
      </c>
      <c r="T58" s="72">
        <f t="shared" si="9"/>
        <v>1.5257243445765103</v>
      </c>
      <c r="U58" s="72">
        <f t="shared" si="9"/>
        <v>1.4187582563282717</v>
      </c>
      <c r="V58" s="72">
        <f t="shared" si="9"/>
        <v>1.3037766360783793</v>
      </c>
      <c r="W58" s="78">
        <f t="shared" si="10"/>
        <v>1.2011725935489201</v>
      </c>
      <c r="X58" s="78">
        <f t="shared" si="10"/>
        <v>1.0073127195377289</v>
      </c>
      <c r="Y58" s="78">
        <f t="shared" si="10"/>
        <v>1.183506448857645</v>
      </c>
      <c r="Z58" s="78">
        <f t="shared" si="10"/>
        <v>1.0537526922745613</v>
      </c>
      <c r="AA58" s="78">
        <f t="shared" si="10"/>
        <v>1.0731849793903796</v>
      </c>
      <c r="AB58" s="78">
        <f t="shared" si="10"/>
        <v>1.3190067853755048</v>
      </c>
      <c r="AC58" s="78">
        <f t="shared" si="10"/>
        <v>1.2012089428366883</v>
      </c>
    </row>
    <row r="59" spans="1:29" ht="12.75" customHeight="1" x14ac:dyDescent="0.15">
      <c r="A59" s="43">
        <v>20</v>
      </c>
      <c r="B59" s="71">
        <v>581092</v>
      </c>
      <c r="C59" s="72">
        <f t="shared" si="7"/>
        <v>1.7107123493791268</v>
      </c>
      <c r="D59" s="72">
        <f t="shared" si="9"/>
        <v>1.9884205895450209</v>
      </c>
      <c r="E59" s="72">
        <f t="shared" si="9"/>
        <v>2.7013032416774925</v>
      </c>
      <c r="F59" s="72">
        <f t="shared" si="9"/>
        <v>3.3075221026971504</v>
      </c>
      <c r="G59" s="72">
        <f t="shared" si="9"/>
        <v>3.5043006032143635</v>
      </c>
      <c r="H59" s="72">
        <f t="shared" si="9"/>
        <v>3.652268421726041</v>
      </c>
      <c r="I59" s="72">
        <f t="shared" si="9"/>
        <v>3.3207890231812067</v>
      </c>
      <c r="J59" s="72">
        <f t="shared" si="9"/>
        <v>3.6109864294002412</v>
      </c>
      <c r="K59" s="72">
        <f t="shared" si="9"/>
        <v>3.1042382760934526</v>
      </c>
      <c r="L59" s="72">
        <f t="shared" si="9"/>
        <v>2.7507737545666466</v>
      </c>
      <c r="M59" s="72">
        <f t="shared" si="9"/>
        <v>3.1892233797554548</v>
      </c>
      <c r="N59" s="72">
        <f t="shared" si="9"/>
        <v>3.3918983665996758</v>
      </c>
      <c r="O59" s="72">
        <f t="shared" si="9"/>
        <v>2.2638826753257697</v>
      </c>
      <c r="P59" s="72">
        <f t="shared" si="9"/>
        <v>2.3640378758380804</v>
      </c>
      <c r="Q59" s="72">
        <f t="shared" si="9"/>
        <v>1.5419216237575706</v>
      </c>
      <c r="R59" s="72">
        <f t="shared" si="9"/>
        <v>1.4283993422861072</v>
      </c>
      <c r="S59" s="72">
        <f t="shared" si="9"/>
        <v>1.1923802220413351</v>
      </c>
      <c r="T59" s="72">
        <f t="shared" si="9"/>
        <v>1.1629652560919241</v>
      </c>
      <c r="U59" s="72">
        <f t="shared" si="9"/>
        <v>1.2023185421509497</v>
      </c>
      <c r="V59" s="72">
        <f t="shared" si="9"/>
        <v>0.98337214747496582</v>
      </c>
      <c r="W59" s="78">
        <f t="shared" si="10"/>
        <v>1.1107109625929468</v>
      </c>
      <c r="X59" s="78">
        <f t="shared" si="10"/>
        <v>1.0993765280708971</v>
      </c>
      <c r="Y59" s="78">
        <f t="shared" si="10"/>
        <v>1.1409553111074398</v>
      </c>
      <c r="Z59" s="78">
        <f t="shared" si="10"/>
        <v>1.2043298773186379</v>
      </c>
      <c r="AA59" s="78">
        <f t="shared" si="10"/>
        <v>0.99004313736883942</v>
      </c>
      <c r="AB59" s="78">
        <f t="shared" si="10"/>
        <v>0.56352810545469045</v>
      </c>
      <c r="AC59" s="78">
        <f t="shared" si="10"/>
        <v>1.7761780910853726</v>
      </c>
    </row>
    <row r="60" spans="1:29" ht="12.75" customHeight="1" x14ac:dyDescent="0.15">
      <c r="A60" s="43">
        <v>21</v>
      </c>
      <c r="B60" s="71">
        <v>640610</v>
      </c>
      <c r="C60" s="72">
        <f t="shared" si="7"/>
        <v>7.3697035734608587</v>
      </c>
      <c r="D60" s="72">
        <f t="shared" si="9"/>
        <v>9.369199034084259</v>
      </c>
      <c r="E60" s="72">
        <f t="shared" si="9"/>
        <v>10.939679518079666</v>
      </c>
      <c r="F60" s="72">
        <f t="shared" si="9"/>
        <v>8.6153856954886958</v>
      </c>
      <c r="G60" s="72">
        <f t="shared" si="9"/>
        <v>6.8487323387689116</v>
      </c>
      <c r="H60" s="72">
        <f t="shared" si="9"/>
        <v>5.6409588348566126</v>
      </c>
      <c r="I60" s="72">
        <f t="shared" si="9"/>
        <v>5.9130180451036507</v>
      </c>
      <c r="J60" s="72">
        <f t="shared" si="9"/>
        <v>5.0751931521376124</v>
      </c>
      <c r="K60" s="72">
        <f t="shared" si="9"/>
        <v>4.2139683353883992</v>
      </c>
      <c r="L60" s="72">
        <f t="shared" si="9"/>
        <v>3.2198650423467061</v>
      </c>
      <c r="M60" s="72">
        <f t="shared" si="9"/>
        <v>2.8664223540942597</v>
      </c>
      <c r="N60" s="72">
        <f t="shared" si="9"/>
        <v>3.3938984495898126</v>
      </c>
      <c r="O60" s="72">
        <f t="shared" si="9"/>
        <v>3.0071845546519529</v>
      </c>
      <c r="P60" s="72">
        <f t="shared" si="9"/>
        <v>2.961478479647583</v>
      </c>
      <c r="Q60" s="72">
        <f t="shared" si="9"/>
        <v>2.9706422980261986</v>
      </c>
      <c r="R60" s="72">
        <f t="shared" si="9"/>
        <v>3.1148297086308085</v>
      </c>
      <c r="S60" s="72">
        <f t="shared" si="9"/>
        <v>2.3314588464640869</v>
      </c>
      <c r="T60" s="72">
        <f t="shared" si="9"/>
        <v>2.4704229511687301</v>
      </c>
      <c r="U60" s="72">
        <f t="shared" si="9"/>
        <v>1.9354229703401078</v>
      </c>
      <c r="V60" s="72">
        <f t="shared" si="9"/>
        <v>1.5391298205354107</v>
      </c>
      <c r="W60" s="78">
        <f t="shared" si="10"/>
        <v>1.4843488128521183</v>
      </c>
      <c r="X60" s="78">
        <f t="shared" si="10"/>
        <v>1.5023312592264311</v>
      </c>
      <c r="Y60" s="78">
        <f t="shared" si="10"/>
        <v>1.3737635146081415</v>
      </c>
      <c r="Z60" s="78">
        <f t="shared" si="10"/>
        <v>1.0104499293229245</v>
      </c>
      <c r="AA60" s="78">
        <f t="shared" si="10"/>
        <v>0.93260522324800621</v>
      </c>
      <c r="AB60" s="78">
        <f t="shared" si="10"/>
        <v>0.30075795040904646</v>
      </c>
      <c r="AC60" s="78">
        <f t="shared" si="10"/>
        <v>2.8547628261344729</v>
      </c>
    </row>
    <row r="61" spans="1:29" ht="12.75" customHeight="1" x14ac:dyDescent="0.15">
      <c r="A61" s="43">
        <v>22</v>
      </c>
      <c r="B61" s="71">
        <v>630622</v>
      </c>
      <c r="C61" s="72">
        <f t="shared" si="7"/>
        <v>0.2768991582246344</v>
      </c>
      <c r="D61" s="72">
        <f t="shared" ref="D61:V67" si="11">D30/D$36*100</f>
        <v>0.24339959520412027</v>
      </c>
      <c r="E61" s="72">
        <f t="shared" si="11"/>
        <v>0.34030218459771266</v>
      </c>
      <c r="F61" s="72">
        <f t="shared" si="11"/>
        <v>0.33004327764056052</v>
      </c>
      <c r="G61" s="72">
        <f t="shared" si="11"/>
        <v>0.5891105188670489</v>
      </c>
      <c r="H61" s="72">
        <f t="shared" si="11"/>
        <v>0.76624494952539934</v>
      </c>
      <c r="I61" s="72">
        <f t="shared" si="11"/>
        <v>0.80505282092316943</v>
      </c>
      <c r="J61" s="72">
        <f t="shared" si="11"/>
        <v>0.77602719423496247</v>
      </c>
      <c r="K61" s="72">
        <f t="shared" si="11"/>
        <v>0.68951554857353103</v>
      </c>
      <c r="L61" s="72">
        <f t="shared" si="11"/>
        <v>0.84217956025963492</v>
      </c>
      <c r="M61" s="72">
        <f t="shared" si="11"/>
        <v>0.76409455418238181</v>
      </c>
      <c r="N61" s="72">
        <f t="shared" si="11"/>
        <v>0.94742672234585157</v>
      </c>
      <c r="O61" s="72">
        <f t="shared" si="11"/>
        <v>1.0726648392649465</v>
      </c>
      <c r="P61" s="72">
        <f t="shared" si="11"/>
        <v>0.75233563496234879</v>
      </c>
      <c r="Q61" s="72">
        <f t="shared" si="11"/>
        <v>0.88551932672136491</v>
      </c>
      <c r="R61" s="72">
        <f t="shared" si="11"/>
        <v>0.72493035158922492</v>
      </c>
      <c r="S61" s="72">
        <f t="shared" si="11"/>
        <v>0.84841867314441755</v>
      </c>
      <c r="T61" s="72">
        <f t="shared" si="11"/>
        <v>0.93870927277957261</v>
      </c>
      <c r="U61" s="72">
        <f t="shared" si="11"/>
        <v>0.77500059859371073</v>
      </c>
      <c r="V61" s="72">
        <f t="shared" si="11"/>
        <v>0.72912605860165902</v>
      </c>
      <c r="W61" s="78">
        <f t="shared" si="10"/>
        <v>0.52460660029833883</v>
      </c>
      <c r="X61" s="78">
        <f t="shared" si="10"/>
        <v>0.69429295152597248</v>
      </c>
      <c r="Y61" s="78">
        <f t="shared" si="10"/>
        <v>0.77244992412499136</v>
      </c>
      <c r="Z61" s="78">
        <f t="shared" si="10"/>
        <v>0.79045966257221201</v>
      </c>
      <c r="AA61" s="78">
        <f t="shared" si="10"/>
        <v>0.82876102361131598</v>
      </c>
      <c r="AB61" s="78">
        <f t="shared" si="10"/>
        <v>0.57695927059858532</v>
      </c>
      <c r="AC61" s="78">
        <f t="shared" si="10"/>
        <v>0.73852253846759586</v>
      </c>
    </row>
    <row r="62" spans="1:29" ht="12.75" customHeight="1" x14ac:dyDescent="0.15">
      <c r="A62" s="43">
        <v>23</v>
      </c>
      <c r="B62" s="71">
        <v>630232</v>
      </c>
      <c r="C62" s="72">
        <f t="shared" si="7"/>
        <v>0.24562470942428466</v>
      </c>
      <c r="D62" s="72">
        <f t="shared" si="11"/>
        <v>0.37834131068593518</v>
      </c>
      <c r="E62" s="72">
        <f t="shared" si="11"/>
        <v>0.27015066592058667</v>
      </c>
      <c r="F62" s="72">
        <f t="shared" si="11"/>
        <v>0.50440146081240678</v>
      </c>
      <c r="G62" s="72">
        <f t="shared" si="11"/>
        <v>0.39343602002919104</v>
      </c>
      <c r="H62" s="72">
        <f t="shared" si="11"/>
        <v>0.47771922698904939</v>
      </c>
      <c r="I62" s="72">
        <f t="shared" si="11"/>
        <v>0.43140221302804604</v>
      </c>
      <c r="J62" s="72">
        <f t="shared" si="11"/>
        <v>0.38690767248961433</v>
      </c>
      <c r="K62" s="72">
        <f t="shared" si="11"/>
        <v>0.4078802766756438</v>
      </c>
      <c r="L62" s="72">
        <f t="shared" si="11"/>
        <v>0.29840732785995649</v>
      </c>
      <c r="M62" s="72">
        <f t="shared" si="11"/>
        <v>0.25674906778984957</v>
      </c>
      <c r="N62" s="72">
        <f t="shared" si="11"/>
        <v>0.36978003123099895</v>
      </c>
      <c r="O62" s="72">
        <f t="shared" si="11"/>
        <v>0.77799268423332457</v>
      </c>
      <c r="P62" s="72">
        <f t="shared" si="11"/>
        <v>0.42659793786341549</v>
      </c>
      <c r="Q62" s="72">
        <f t="shared" si="11"/>
        <v>0.2524843812393564</v>
      </c>
      <c r="R62" s="72">
        <f t="shared" si="11"/>
        <v>0.11974368153973172</v>
      </c>
      <c r="S62" s="72">
        <f t="shared" si="11"/>
        <v>0.1475082003825689</v>
      </c>
      <c r="T62" s="72">
        <f t="shared" si="11"/>
        <v>0.26028980331544527</v>
      </c>
      <c r="U62" s="72">
        <f t="shared" si="11"/>
        <v>0.24966418832397477</v>
      </c>
      <c r="V62" s="72">
        <f t="shared" si="11"/>
        <v>0.38681898420364375</v>
      </c>
      <c r="W62" s="78">
        <f t="shared" si="10"/>
        <v>0.51034493031395389</v>
      </c>
      <c r="X62" s="78">
        <f t="shared" si="10"/>
        <v>0.42004588349336669</v>
      </c>
      <c r="Y62" s="78">
        <f t="shared" si="10"/>
        <v>0.48335504565394105</v>
      </c>
      <c r="Z62" s="78">
        <f t="shared" si="10"/>
        <v>0.6205953506588896</v>
      </c>
      <c r="AA62" s="78">
        <f t="shared" si="10"/>
        <v>0.79694666342406995</v>
      </c>
      <c r="AB62" s="78">
        <f t="shared" si="10"/>
        <v>0.67120288343824375</v>
      </c>
      <c r="AC62" s="78">
        <f t="shared" si="10"/>
        <v>0.43195112606663727</v>
      </c>
    </row>
    <row r="63" spans="1:29" ht="12.75" customHeight="1" x14ac:dyDescent="0.15">
      <c r="A63" s="43">
        <v>24</v>
      </c>
      <c r="B63" s="71">
        <v>560121</v>
      </c>
      <c r="C63" s="72">
        <f t="shared" si="7"/>
        <v>0.22589774941175642</v>
      </c>
      <c r="D63" s="72">
        <f t="shared" si="11"/>
        <v>0.29348309518936216</v>
      </c>
      <c r="E63" s="72">
        <f t="shared" si="11"/>
        <v>0.3737652085834825</v>
      </c>
      <c r="F63" s="72">
        <f t="shared" si="11"/>
        <v>0.26071002745128752</v>
      </c>
      <c r="G63" s="72">
        <f t="shared" si="11"/>
        <v>0.25803758363051055</v>
      </c>
      <c r="H63" s="72">
        <f t="shared" si="11"/>
        <v>0.26764364006706404</v>
      </c>
      <c r="I63" s="72">
        <f t="shared" si="11"/>
        <v>0.47813118467711963</v>
      </c>
      <c r="J63" s="72">
        <f t="shared" si="11"/>
        <v>0.3958312100218237</v>
      </c>
      <c r="K63" s="72">
        <f t="shared" si="11"/>
        <v>0.35882560013248682</v>
      </c>
      <c r="L63" s="72">
        <f t="shared" si="11"/>
        <v>0.36781638862464761</v>
      </c>
      <c r="M63" s="72">
        <f t="shared" si="11"/>
        <v>0.40646653827211265</v>
      </c>
      <c r="N63" s="72">
        <f t="shared" si="11"/>
        <v>0.81849302035675742</v>
      </c>
      <c r="O63" s="72">
        <f t="shared" si="11"/>
        <v>0.58704738751103069</v>
      </c>
      <c r="P63" s="72">
        <f t="shared" si="11"/>
        <v>0.45146533737822747</v>
      </c>
      <c r="Q63" s="72">
        <f t="shared" si="11"/>
        <v>0.52594941019011121</v>
      </c>
      <c r="R63" s="72">
        <f t="shared" si="11"/>
        <v>0.72194925532861298</v>
      </c>
      <c r="S63" s="72">
        <f t="shared" si="11"/>
        <v>0.52763811219026358</v>
      </c>
      <c r="T63" s="72">
        <f t="shared" si="11"/>
        <v>0.60131510185406944</v>
      </c>
      <c r="U63" s="72">
        <f t="shared" si="11"/>
        <v>0.73959647445880128</v>
      </c>
      <c r="V63" s="72">
        <f t="shared" si="11"/>
        <v>0.59931424748736428</v>
      </c>
      <c r="W63" s="78">
        <f t="shared" si="10"/>
        <v>0.69483049305844247</v>
      </c>
      <c r="X63" s="78">
        <f t="shared" si="10"/>
        <v>0.55251214928580694</v>
      </c>
      <c r="Y63" s="78">
        <f t="shared" si="10"/>
        <v>0.49861964932137331</v>
      </c>
      <c r="Z63" s="78">
        <f t="shared" si="10"/>
        <v>0.44450921898917634</v>
      </c>
      <c r="AA63" s="78">
        <f t="shared" si="10"/>
        <v>0.7116539129286279</v>
      </c>
      <c r="AB63" s="78">
        <f t="shared" si="10"/>
        <v>0.22786674795880196</v>
      </c>
      <c r="AC63" s="78">
        <f t="shared" si="10"/>
        <v>0.51319032114133301</v>
      </c>
    </row>
    <row r="64" spans="1:29" ht="12.75" customHeight="1" x14ac:dyDescent="0.15">
      <c r="A64" s="43">
        <v>25</v>
      </c>
      <c r="B64" s="71">
        <v>630612</v>
      </c>
      <c r="C64" s="72">
        <f t="shared" si="7"/>
        <v>0.16503286059261441</v>
      </c>
      <c r="D64" s="72">
        <f t="shared" si="11"/>
        <v>0.28186548021389868</v>
      </c>
      <c r="E64" s="72">
        <f t="shared" si="11"/>
        <v>0.30450111988809409</v>
      </c>
      <c r="F64" s="72">
        <f t="shared" si="11"/>
        <v>0.42583322545324254</v>
      </c>
      <c r="G64" s="72">
        <f t="shared" si="11"/>
        <v>0.33371220868063217</v>
      </c>
      <c r="H64" s="72">
        <f t="shared" si="11"/>
        <v>0.20782101665851832</v>
      </c>
      <c r="I64" s="72">
        <f t="shared" si="11"/>
        <v>0.31220054676357756</v>
      </c>
      <c r="J64" s="72">
        <f t="shared" si="11"/>
        <v>0.20998524235538424</v>
      </c>
      <c r="K64" s="72">
        <f t="shared" si="11"/>
        <v>0.32213467762609588</v>
      </c>
      <c r="L64" s="72">
        <f t="shared" si="11"/>
        <v>0.34135632684250533</v>
      </c>
      <c r="M64" s="72">
        <f t="shared" si="11"/>
        <v>0.33818751510447098</v>
      </c>
      <c r="N64" s="72">
        <f t="shared" si="11"/>
        <v>0.19850752026239904</v>
      </c>
      <c r="O64" s="72">
        <f t="shared" si="11"/>
        <v>0.2585239910487373</v>
      </c>
      <c r="P64" s="72">
        <f t="shared" si="11"/>
        <v>0.19078931526916729</v>
      </c>
      <c r="Q64" s="72">
        <f t="shared" si="11"/>
        <v>0.30223941640144908</v>
      </c>
      <c r="R64" s="72">
        <f t="shared" si="11"/>
        <v>0.36678117343681149</v>
      </c>
      <c r="S64" s="72">
        <f t="shared" si="11"/>
        <v>0.3754495972942164</v>
      </c>
      <c r="T64" s="72">
        <f t="shared" si="11"/>
        <v>0.47907288076487015</v>
      </c>
      <c r="U64" s="72">
        <f t="shared" si="11"/>
        <v>0.47784635362936284</v>
      </c>
      <c r="V64" s="72">
        <f t="shared" si="11"/>
        <v>0.60052825829169321</v>
      </c>
      <c r="W64" s="78">
        <f t="shared" si="10"/>
        <v>0.59819634794181098</v>
      </c>
      <c r="X64" s="78">
        <f t="shared" si="10"/>
        <v>0.60640470693447557</v>
      </c>
      <c r="Y64" s="78">
        <f t="shared" si="10"/>
        <v>0.64313751358554772</v>
      </c>
      <c r="Z64" s="78">
        <f t="shared" si="10"/>
        <v>0.61950263804302264</v>
      </c>
      <c r="AA64" s="78">
        <f t="shared" si="10"/>
        <v>0.69477894179632571</v>
      </c>
      <c r="AB64" s="78">
        <f t="shared" si="10"/>
        <v>0.55301107018097795</v>
      </c>
      <c r="AC64" s="78">
        <f t="shared" si="10"/>
        <v>0.44711608709744205</v>
      </c>
    </row>
    <row r="65" spans="1:29" ht="12.75" customHeight="1" x14ac:dyDescent="0.15">
      <c r="A65" s="43"/>
      <c r="B65" s="50" t="s">
        <v>25</v>
      </c>
      <c r="C65" s="72">
        <f t="shared" si="7"/>
        <v>41.835349014861585</v>
      </c>
      <c r="D65" s="72">
        <f t="shared" si="11"/>
        <v>59.951041258199766</v>
      </c>
      <c r="E65" s="72">
        <f t="shared" si="11"/>
        <v>70.946008913314799</v>
      </c>
      <c r="F65" s="72">
        <f t="shared" si="11"/>
        <v>73.338566851358749</v>
      </c>
      <c r="G65" s="72">
        <f t="shared" si="11"/>
        <v>74.559262558546948</v>
      </c>
      <c r="H65" s="72">
        <f t="shared" si="11"/>
        <v>71.670758983511774</v>
      </c>
      <c r="I65" s="72">
        <f t="shared" si="11"/>
        <v>75.43577571105449</v>
      </c>
      <c r="J65" s="72">
        <f t="shared" si="11"/>
        <v>73.39680567578273</v>
      </c>
      <c r="K65" s="72">
        <f t="shared" si="11"/>
        <v>75.718750078559879</v>
      </c>
      <c r="L65" s="72">
        <f t="shared" si="11"/>
        <v>75.464518901201174</v>
      </c>
      <c r="M65" s="72">
        <f t="shared" si="11"/>
        <v>79.387679939825432</v>
      </c>
      <c r="N65" s="72">
        <f t="shared" si="11"/>
        <v>81.346635733127926</v>
      </c>
      <c r="O65" s="72">
        <f t="shared" si="11"/>
        <v>81.807514418310234</v>
      </c>
      <c r="P65" s="72">
        <f t="shared" si="11"/>
        <v>82.555063496938658</v>
      </c>
      <c r="Q65" s="72">
        <f t="shared" si="11"/>
        <v>83.848497609673643</v>
      </c>
      <c r="R65" s="72">
        <f t="shared" si="11"/>
        <v>85.824315429221926</v>
      </c>
      <c r="S65" s="72">
        <f t="shared" si="11"/>
        <v>86.24000859540881</v>
      </c>
      <c r="T65" s="72">
        <f t="shared" si="11"/>
        <v>87.527624178760959</v>
      </c>
      <c r="U65" s="72">
        <f t="shared" si="11"/>
        <v>88.943286577990179</v>
      </c>
      <c r="V65" s="72">
        <f t="shared" si="11"/>
        <v>86.391832369508123</v>
      </c>
      <c r="W65" s="78">
        <f t="shared" si="10"/>
        <v>86.901402202987526</v>
      </c>
      <c r="X65" s="78">
        <f t="shared" si="10"/>
        <v>86.641902307674101</v>
      </c>
      <c r="Y65" s="78">
        <f t="shared" si="10"/>
        <v>91.157185445848015</v>
      </c>
      <c r="Z65" s="78">
        <f t="shared" si="10"/>
        <v>91.02147737549015</v>
      </c>
      <c r="AA65" s="78">
        <f t="shared" si="10"/>
        <v>92.323804987849584</v>
      </c>
      <c r="AB65" s="78">
        <f t="shared" si="10"/>
        <v>94.235407685809079</v>
      </c>
      <c r="AC65" s="78">
        <f t="shared" si="10"/>
        <v>83.812695997132394</v>
      </c>
    </row>
    <row r="66" spans="1:29" ht="12.75" customHeight="1" x14ac:dyDescent="0.15">
      <c r="A66" s="43"/>
      <c r="B66" s="50" t="s">
        <v>26</v>
      </c>
      <c r="C66" s="72">
        <f t="shared" si="7"/>
        <v>58.164650985138408</v>
      </c>
      <c r="D66" s="72">
        <f t="shared" si="11"/>
        <v>40.048958741800234</v>
      </c>
      <c r="E66" s="72">
        <f t="shared" si="11"/>
        <v>29.053991086685205</v>
      </c>
      <c r="F66" s="72">
        <f t="shared" si="11"/>
        <v>26.661433148641244</v>
      </c>
      <c r="G66" s="72">
        <f t="shared" si="11"/>
        <v>25.440737441453052</v>
      </c>
      <c r="H66" s="72">
        <f t="shared" si="11"/>
        <v>28.329241016488226</v>
      </c>
      <c r="I66" s="72">
        <f t="shared" si="11"/>
        <v>24.564224288945507</v>
      </c>
      <c r="J66" s="72">
        <f t="shared" si="11"/>
        <v>26.60319432421727</v>
      </c>
      <c r="K66" s="72">
        <f t="shared" si="11"/>
        <v>24.281249921440111</v>
      </c>
      <c r="L66" s="72">
        <f t="shared" si="11"/>
        <v>24.535481098798833</v>
      </c>
      <c r="M66" s="72">
        <f t="shared" si="11"/>
        <v>20.612320060174575</v>
      </c>
      <c r="N66" s="72">
        <f t="shared" si="11"/>
        <v>18.653364266872067</v>
      </c>
      <c r="O66" s="72">
        <f t="shared" si="11"/>
        <v>18.192485581689763</v>
      </c>
      <c r="P66" s="72">
        <f t="shared" si="11"/>
        <v>17.444936503061335</v>
      </c>
      <c r="Q66" s="72">
        <f t="shared" si="11"/>
        <v>16.151502390326353</v>
      </c>
      <c r="R66" s="72">
        <f t="shared" si="11"/>
        <v>14.175684570778074</v>
      </c>
      <c r="S66" s="72">
        <f t="shared" si="11"/>
        <v>13.759991404591194</v>
      </c>
      <c r="T66" s="72">
        <f t="shared" si="11"/>
        <v>12.472375821239046</v>
      </c>
      <c r="U66" s="72">
        <f t="shared" si="11"/>
        <v>11.056713422009826</v>
      </c>
      <c r="V66" s="72">
        <f t="shared" si="11"/>
        <v>13.608167630491877</v>
      </c>
      <c r="W66" s="78">
        <f t="shared" si="10"/>
        <v>13.098597797012474</v>
      </c>
      <c r="X66" s="78">
        <f t="shared" si="10"/>
        <v>13.358097692325902</v>
      </c>
      <c r="Y66" s="78">
        <f t="shared" si="10"/>
        <v>8.8428145541519925</v>
      </c>
      <c r="Z66" s="78">
        <f t="shared" si="10"/>
        <v>8.9785226245098482</v>
      </c>
      <c r="AA66" s="78">
        <f t="shared" si="10"/>
        <v>7.6761950121504201</v>
      </c>
      <c r="AB66" s="78">
        <f t="shared" si="10"/>
        <v>5.7645923141909137</v>
      </c>
      <c r="AC66" s="78">
        <f t="shared" si="10"/>
        <v>16.187304002867624</v>
      </c>
    </row>
    <row r="67" spans="1:29" ht="12.75" customHeight="1" x14ac:dyDescent="0.15">
      <c r="A67" s="43"/>
      <c r="B67" s="50" t="s">
        <v>7</v>
      </c>
      <c r="C67" s="72">
        <f t="shared" si="7"/>
        <v>100</v>
      </c>
      <c r="D67" s="72">
        <f t="shared" si="11"/>
        <v>100</v>
      </c>
      <c r="E67" s="72">
        <f t="shared" si="11"/>
        <v>100</v>
      </c>
      <c r="F67" s="72">
        <f t="shared" si="11"/>
        <v>100</v>
      </c>
      <c r="G67" s="72">
        <f t="shared" si="11"/>
        <v>100</v>
      </c>
      <c r="H67" s="72">
        <f t="shared" si="11"/>
        <v>100</v>
      </c>
      <c r="I67" s="72">
        <f t="shared" si="11"/>
        <v>100</v>
      </c>
      <c r="J67" s="72">
        <f t="shared" si="11"/>
        <v>100</v>
      </c>
      <c r="K67" s="72">
        <f t="shared" si="11"/>
        <v>100</v>
      </c>
      <c r="L67" s="72">
        <f t="shared" si="11"/>
        <v>100</v>
      </c>
      <c r="M67" s="72">
        <f t="shared" si="11"/>
        <v>100</v>
      </c>
      <c r="N67" s="72">
        <f t="shared" si="11"/>
        <v>100</v>
      </c>
      <c r="O67" s="72">
        <f t="shared" si="11"/>
        <v>100</v>
      </c>
      <c r="P67" s="72">
        <f t="shared" si="11"/>
        <v>100</v>
      </c>
      <c r="Q67" s="72">
        <f t="shared" si="11"/>
        <v>100</v>
      </c>
      <c r="R67" s="72">
        <f t="shared" si="11"/>
        <v>100</v>
      </c>
      <c r="S67" s="72">
        <f t="shared" si="11"/>
        <v>100</v>
      </c>
      <c r="T67" s="72">
        <f t="shared" si="11"/>
        <v>100</v>
      </c>
      <c r="U67" s="72">
        <f t="shared" si="11"/>
        <v>100</v>
      </c>
      <c r="V67" s="72">
        <f t="shared" si="11"/>
        <v>100</v>
      </c>
      <c r="W67" s="78">
        <f t="shared" si="10"/>
        <v>100</v>
      </c>
      <c r="X67" s="78">
        <f t="shared" si="10"/>
        <v>100</v>
      </c>
      <c r="Y67" s="78">
        <f t="shared" si="10"/>
        <v>100</v>
      </c>
      <c r="Z67" s="78">
        <f t="shared" si="10"/>
        <v>100</v>
      </c>
      <c r="AA67" s="78">
        <f t="shared" si="10"/>
        <v>100</v>
      </c>
      <c r="AB67" s="78">
        <f t="shared" si="10"/>
        <v>100</v>
      </c>
      <c r="AC67" s="78">
        <f t="shared" si="10"/>
        <v>100</v>
      </c>
    </row>
    <row r="68" spans="1:29" ht="12.75" customHeight="1" x14ac:dyDescent="0.15">
      <c r="A68" s="43"/>
      <c r="B68" s="5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59"/>
      <c r="AB68" s="78"/>
      <c r="AC68" s="13"/>
    </row>
    <row r="69" spans="1:29" ht="12.75" customHeight="1" x14ac:dyDescent="0.15">
      <c r="B69" s="85" t="s">
        <v>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</row>
    <row r="70" spans="1:29" s="30" customFormat="1" x14ac:dyDescent="0.15">
      <c r="A70" s="31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9" ht="12.75" customHeight="1" x14ac:dyDescent="0.15">
      <c r="A71" s="43">
        <v>1</v>
      </c>
      <c r="B71" s="71">
        <v>630790</v>
      </c>
      <c r="C71" s="13" t="s">
        <v>10</v>
      </c>
      <c r="D71" s="13">
        <f>IF(C9=0,"--",((D9/C9)*100-100))</f>
        <v>41.560341826238329</v>
      </c>
      <c r="E71" s="72">
        <f t="shared" ref="E71:U82" si="12">IF(D9=0,"--",((E9/D9)*100-100))</f>
        <v>4.5172243998027284</v>
      </c>
      <c r="F71" s="72">
        <f t="shared" si="12"/>
        <v>26.978718986268376</v>
      </c>
      <c r="G71" s="72">
        <f t="shared" si="12"/>
        <v>18.843535657687994</v>
      </c>
      <c r="H71" s="72">
        <f t="shared" si="12"/>
        <v>16.942613542932648</v>
      </c>
      <c r="I71" s="72">
        <f t="shared" si="12"/>
        <v>-21.649679237264422</v>
      </c>
      <c r="J71" s="72">
        <f t="shared" si="12"/>
        <v>-10.322580786567357</v>
      </c>
      <c r="K71" s="72">
        <f t="shared" si="12"/>
        <v>-1.9204773158193689E-2</v>
      </c>
      <c r="L71" s="72">
        <f t="shared" si="12"/>
        <v>8.3401206923553417</v>
      </c>
      <c r="M71" s="72">
        <f t="shared" si="12"/>
        <v>48.75201374592632</v>
      </c>
      <c r="N71" s="72">
        <f t="shared" si="12"/>
        <v>8.1923939506431083</v>
      </c>
      <c r="O71" s="72">
        <f t="shared" si="12"/>
        <v>25.523219078792536</v>
      </c>
      <c r="P71" s="72">
        <f t="shared" si="12"/>
        <v>5.2058320536621352</v>
      </c>
      <c r="Q71" s="72">
        <f t="shared" si="12"/>
        <v>27.161243530372701</v>
      </c>
      <c r="R71" s="72">
        <f t="shared" si="12"/>
        <v>7.1663975697721156</v>
      </c>
      <c r="S71" s="72">
        <f t="shared" si="12"/>
        <v>17.426471318440576</v>
      </c>
      <c r="T71" s="72">
        <f t="shared" si="12"/>
        <v>7.1753825884112388</v>
      </c>
      <c r="U71" s="72">
        <f t="shared" si="12"/>
        <v>15.714987217579377</v>
      </c>
      <c r="V71" s="78">
        <f t="shared" ref="V71:AB71" si="13">IF(U9=0,"--",((V9/U9)*100-100))</f>
        <v>11.026979432896653</v>
      </c>
      <c r="W71" s="78">
        <f t="shared" si="13"/>
        <v>-20.378385087855406</v>
      </c>
      <c r="X71" s="78">
        <f t="shared" si="13"/>
        <v>6.4735233409803214</v>
      </c>
      <c r="Y71" s="78">
        <f t="shared" si="13"/>
        <v>19.462111588505593</v>
      </c>
      <c r="Z71" s="78">
        <f t="shared" si="13"/>
        <v>3.6618035712216823</v>
      </c>
      <c r="AA71" s="78">
        <f t="shared" si="13"/>
        <v>4.4330177706705598</v>
      </c>
      <c r="AB71" s="78">
        <f t="shared" si="13"/>
        <v>99.384622986558725</v>
      </c>
      <c r="AC71" s="13">
        <f>(POWER(AB9/C9,1/26)-1)*100</f>
        <v>12.285401015309638</v>
      </c>
    </row>
    <row r="72" spans="1:29" ht="12.75" customHeight="1" x14ac:dyDescent="0.15">
      <c r="A72" s="43">
        <v>2</v>
      </c>
      <c r="B72" s="71">
        <v>420292</v>
      </c>
      <c r="C72" s="13" t="s">
        <v>10</v>
      </c>
      <c r="D72" s="72">
        <f t="shared" ref="D72:S98" si="14">IF(C10=0,"--",((D10/C10)*100-100))</f>
        <v>76.474779596977328</v>
      </c>
      <c r="E72" s="72">
        <f t="shared" si="14"/>
        <v>167.68811735716224</v>
      </c>
      <c r="F72" s="72">
        <f t="shared" si="14"/>
        <v>26.12557826553396</v>
      </c>
      <c r="G72" s="72">
        <f t="shared" si="14"/>
        <v>-1.8660444756911545</v>
      </c>
      <c r="H72" s="72">
        <f t="shared" si="14"/>
        <v>59.744826635476784</v>
      </c>
      <c r="I72" s="72">
        <f t="shared" si="14"/>
        <v>66.083894160642757</v>
      </c>
      <c r="J72" s="72">
        <f t="shared" si="14"/>
        <v>-2.5164960994826941</v>
      </c>
      <c r="K72" s="72">
        <f t="shared" si="14"/>
        <v>13.018140473141983</v>
      </c>
      <c r="L72" s="72">
        <f t="shared" si="14"/>
        <v>7.777066254785737</v>
      </c>
      <c r="M72" s="72">
        <f t="shared" si="14"/>
        <v>-3.8868145437939461</v>
      </c>
      <c r="N72" s="72">
        <f t="shared" si="14"/>
        <v>-17.71557591575781</v>
      </c>
      <c r="O72" s="72">
        <f t="shared" si="14"/>
        <v>54.419889849055778</v>
      </c>
      <c r="P72" s="72">
        <f t="shared" si="14"/>
        <v>16.485760825094161</v>
      </c>
      <c r="Q72" s="72">
        <f t="shared" si="14"/>
        <v>-12.931771127292123</v>
      </c>
      <c r="R72" s="72">
        <f t="shared" si="14"/>
        <v>33.294550314463606</v>
      </c>
      <c r="S72" s="72">
        <f t="shared" si="14"/>
        <v>30.805226297886804</v>
      </c>
      <c r="T72" s="72">
        <f t="shared" si="12"/>
        <v>36.754537597747287</v>
      </c>
      <c r="U72" s="78">
        <f t="shared" ref="U72:U98" si="15">IF(T10=0,"--",((U10/T10)*100-100))</f>
        <v>10.522952528500312</v>
      </c>
      <c r="V72" s="78">
        <f t="shared" ref="V72:V98" si="16">IF(U10=0,"--",((V10/U10)*100-100))</f>
        <v>18.475847373970922</v>
      </c>
      <c r="W72" s="78">
        <f t="shared" ref="W72:W98" si="17">IF(V10=0,"--",((W10/V10)*100-100))</f>
        <v>5.5512031302314142</v>
      </c>
      <c r="X72" s="78">
        <f t="shared" ref="X72:X98" si="18">IF(W10=0,"--",((X10/W10)*100-100))</f>
        <v>-5.4069158919230063</v>
      </c>
      <c r="Y72" s="78">
        <f t="shared" ref="Y72:Y98" si="19">IF(X10=0,"--",((Y10/X10)*100-100))</f>
        <v>1.5915733711609761</v>
      </c>
      <c r="Z72" s="78">
        <f t="shared" ref="Z72:Z98" si="20">IF(Y10=0,"--",((Z10/Y10)*100-100))</f>
        <v>18.838212865177908</v>
      </c>
      <c r="AA72" s="78">
        <f t="shared" ref="AA72:AA98" si="21">IF(Z10=0,"--",((AA10/Z10)*100-100))</f>
        <v>10.034907434418372</v>
      </c>
      <c r="AB72" s="78">
        <f t="shared" ref="AB72:AB98" si="22">IF(AA10=0,"--",((AB10/AA10)*100-100))</f>
        <v>-21.780152600925135</v>
      </c>
      <c r="AC72" s="78">
        <f t="shared" ref="AC72:AC79" si="23">(POWER(AB10/C10,1/26)-1)*100</f>
        <v>17.997322109156677</v>
      </c>
    </row>
    <row r="73" spans="1:29" ht="12.75" customHeight="1" x14ac:dyDescent="0.15">
      <c r="A73" s="43">
        <v>3</v>
      </c>
      <c r="B73" s="71">
        <v>420222</v>
      </c>
      <c r="C73" s="13" t="s">
        <v>10</v>
      </c>
      <c r="D73" s="72">
        <f t="shared" si="14"/>
        <v>8.6803761755486022</v>
      </c>
      <c r="E73" s="72">
        <f t="shared" si="12"/>
        <v>11.251652771464094</v>
      </c>
      <c r="F73" s="72">
        <f t="shared" si="12"/>
        <v>22.553233248327459</v>
      </c>
      <c r="G73" s="72">
        <f t="shared" si="12"/>
        <v>23.419123484314696</v>
      </c>
      <c r="H73" s="72">
        <f t="shared" si="12"/>
        <v>27.917507698813466</v>
      </c>
      <c r="I73" s="72">
        <f t="shared" si="12"/>
        <v>73.667467557875909</v>
      </c>
      <c r="J73" s="72">
        <f t="shared" si="12"/>
        <v>41.093680814603772</v>
      </c>
      <c r="K73" s="72">
        <f t="shared" si="12"/>
        <v>11.447287929615825</v>
      </c>
      <c r="L73" s="72">
        <f t="shared" si="12"/>
        <v>10.858127404185353</v>
      </c>
      <c r="M73" s="72">
        <f t="shared" si="12"/>
        <v>19.839938441062571</v>
      </c>
      <c r="N73" s="72">
        <f t="shared" si="12"/>
        <v>29.246009961121558</v>
      </c>
      <c r="O73" s="72">
        <f t="shared" si="12"/>
        <v>23.555383166367221</v>
      </c>
      <c r="P73" s="72">
        <f t="shared" si="12"/>
        <v>9.6914133412122396</v>
      </c>
      <c r="Q73" s="72">
        <f t="shared" si="12"/>
        <v>-16.882140427598031</v>
      </c>
      <c r="R73" s="72">
        <f t="shared" si="12"/>
        <v>21.149004423726382</v>
      </c>
      <c r="S73" s="72">
        <f t="shared" si="12"/>
        <v>19.853389823729458</v>
      </c>
      <c r="T73" s="72">
        <f t="shared" si="12"/>
        <v>10.484715750092974</v>
      </c>
      <c r="U73" s="78">
        <f t="shared" si="15"/>
        <v>2.7404330701056523</v>
      </c>
      <c r="V73" s="78">
        <f t="shared" si="16"/>
        <v>10.042931586214848</v>
      </c>
      <c r="W73" s="78">
        <f t="shared" si="17"/>
        <v>-0.74694756409931529</v>
      </c>
      <c r="X73" s="78">
        <f t="shared" si="18"/>
        <v>-6.2646794564522423</v>
      </c>
      <c r="Y73" s="78">
        <f t="shared" si="19"/>
        <v>-4.9597697731299775</v>
      </c>
      <c r="Z73" s="78">
        <f t="shared" si="20"/>
        <v>12.157521129703326</v>
      </c>
      <c r="AA73" s="78">
        <f t="shared" si="21"/>
        <v>-0.31459386247792054</v>
      </c>
      <c r="AB73" s="78">
        <f t="shared" si="22"/>
        <v>-33.047966652481989</v>
      </c>
      <c r="AC73" s="78">
        <f t="shared" si="23"/>
        <v>10.929854953724272</v>
      </c>
    </row>
    <row r="74" spans="1:29" ht="12.75" customHeight="1" x14ac:dyDescent="0.15">
      <c r="A74" s="43">
        <v>4</v>
      </c>
      <c r="B74" s="71">
        <v>940490</v>
      </c>
      <c r="C74" s="13" t="s">
        <v>10</v>
      </c>
      <c r="D74" s="72">
        <f t="shared" si="14"/>
        <v>-7.9670810178414655</v>
      </c>
      <c r="E74" s="72">
        <f t="shared" si="12"/>
        <v>31.204610809966482</v>
      </c>
      <c r="F74" s="72">
        <f t="shared" si="12"/>
        <v>44.611318686256226</v>
      </c>
      <c r="G74" s="72">
        <f t="shared" si="12"/>
        <v>14.416116467842471</v>
      </c>
      <c r="H74" s="72">
        <f t="shared" si="12"/>
        <v>48.281903540014554</v>
      </c>
      <c r="I74" s="72">
        <f t="shared" si="12"/>
        <v>14.512352210459852</v>
      </c>
      <c r="J74" s="72">
        <f t="shared" si="12"/>
        <v>8.6933708721304299</v>
      </c>
      <c r="K74" s="72">
        <f t="shared" si="12"/>
        <v>-13.477559312935099</v>
      </c>
      <c r="L74" s="72">
        <f t="shared" si="12"/>
        <v>50.212855876117089</v>
      </c>
      <c r="M74" s="72">
        <f t="shared" si="12"/>
        <v>18.984484626596426</v>
      </c>
      <c r="N74" s="72">
        <f t="shared" si="12"/>
        <v>19.954914872129507</v>
      </c>
      <c r="O74" s="72">
        <f t="shared" si="12"/>
        <v>23.10657061685805</v>
      </c>
      <c r="P74" s="72">
        <f t="shared" si="12"/>
        <v>-4.2567132235576111</v>
      </c>
      <c r="Q74" s="72">
        <f t="shared" si="12"/>
        <v>-8.3790502494003789</v>
      </c>
      <c r="R74" s="72">
        <f t="shared" si="12"/>
        <v>92.647520054084424</v>
      </c>
      <c r="S74" s="72">
        <f t="shared" si="12"/>
        <v>37.332312309232407</v>
      </c>
      <c r="T74" s="72">
        <f t="shared" si="12"/>
        <v>5.3693778787858264</v>
      </c>
      <c r="U74" s="78">
        <f t="shared" si="15"/>
        <v>-24.651151275926139</v>
      </c>
      <c r="V74" s="78">
        <f t="shared" si="16"/>
        <v>-0.72246476673454652</v>
      </c>
      <c r="W74" s="78">
        <f t="shared" si="17"/>
        <v>5.4457728467717033</v>
      </c>
      <c r="X74" s="78">
        <f t="shared" si="18"/>
        <v>-20.257969944907359</v>
      </c>
      <c r="Y74" s="78">
        <f t="shared" si="19"/>
        <v>23.874190060313879</v>
      </c>
      <c r="Z74" s="78">
        <f t="shared" si="20"/>
        <v>6.5839811912345851</v>
      </c>
      <c r="AA74" s="78">
        <f t="shared" si="21"/>
        <v>-3.4342919793660514</v>
      </c>
      <c r="AB74" s="78">
        <f t="shared" si="22"/>
        <v>-13.952229533787289</v>
      </c>
      <c r="AC74" s="78">
        <f t="shared" si="23"/>
        <v>10.746535627838405</v>
      </c>
    </row>
    <row r="75" spans="1:29" ht="12.75" customHeight="1" x14ac:dyDescent="0.15">
      <c r="A75" s="43">
        <v>5</v>
      </c>
      <c r="B75" s="71">
        <v>420212</v>
      </c>
      <c r="C75" s="13" t="s">
        <v>10</v>
      </c>
      <c r="D75" s="72">
        <f t="shared" si="14"/>
        <v>36.936258233084743</v>
      </c>
      <c r="E75" s="72">
        <f t="shared" si="12"/>
        <v>104.02401600218792</v>
      </c>
      <c r="F75" s="72">
        <f t="shared" si="12"/>
        <v>27.802790289662312</v>
      </c>
      <c r="G75" s="72">
        <f t="shared" si="12"/>
        <v>49.91325906096597</v>
      </c>
      <c r="H75" s="72">
        <f t="shared" si="12"/>
        <v>-23.321417870517706</v>
      </c>
      <c r="I75" s="72">
        <f t="shared" si="12"/>
        <v>-13.040478196024694</v>
      </c>
      <c r="J75" s="72">
        <f t="shared" si="12"/>
        <v>0.76463504724266329</v>
      </c>
      <c r="K75" s="72">
        <f t="shared" si="12"/>
        <v>11.471994618897028</v>
      </c>
      <c r="L75" s="72">
        <f t="shared" si="12"/>
        <v>-8.726683702801779</v>
      </c>
      <c r="M75" s="72">
        <f t="shared" si="12"/>
        <v>20.835044909365024</v>
      </c>
      <c r="N75" s="72">
        <f t="shared" si="12"/>
        <v>29.852447176056558</v>
      </c>
      <c r="O75" s="72">
        <f t="shared" si="12"/>
        <v>-5.4873314327354592</v>
      </c>
      <c r="P75" s="72">
        <f t="shared" si="12"/>
        <v>8.0391463719344642</v>
      </c>
      <c r="Q75" s="72">
        <f t="shared" si="12"/>
        <v>-32.619216453140012</v>
      </c>
      <c r="R75" s="72">
        <f t="shared" si="12"/>
        <v>19.059775690277874</v>
      </c>
      <c r="S75" s="72">
        <f t="shared" si="12"/>
        <v>18.782722045000583</v>
      </c>
      <c r="T75" s="72">
        <f t="shared" si="12"/>
        <v>6.6163658978723134</v>
      </c>
      <c r="U75" s="78">
        <f t="shared" si="15"/>
        <v>6.3816844659796601</v>
      </c>
      <c r="V75" s="78">
        <f t="shared" si="16"/>
        <v>-9.5412428114319141</v>
      </c>
      <c r="W75" s="78">
        <f t="shared" si="17"/>
        <v>6.9517174421074515</v>
      </c>
      <c r="X75" s="78">
        <f t="shared" si="18"/>
        <v>-15.909097427329286</v>
      </c>
      <c r="Y75" s="78">
        <f t="shared" si="19"/>
        <v>5.2118892678999771</v>
      </c>
      <c r="Z75" s="78">
        <f t="shared" si="20"/>
        <v>22.519654167581976</v>
      </c>
      <c r="AA75" s="78">
        <f t="shared" si="21"/>
        <v>-13.855643956321401</v>
      </c>
      <c r="AB75" s="78">
        <f t="shared" si="22"/>
        <v>-38.687486985771201</v>
      </c>
      <c r="AC75" s="78">
        <f t="shared" si="23"/>
        <v>4.9475726360086014</v>
      </c>
    </row>
    <row r="76" spans="1:29" ht="12.75" customHeight="1" x14ac:dyDescent="0.15">
      <c r="A76" s="43">
        <v>6</v>
      </c>
      <c r="B76" s="71">
        <v>570320</v>
      </c>
      <c r="C76" s="13" t="s">
        <v>10</v>
      </c>
      <c r="D76" s="72">
        <f t="shared" si="14"/>
        <v>67.201410777834269</v>
      </c>
      <c r="E76" s="72">
        <f t="shared" si="12"/>
        <v>103.76049178866151</v>
      </c>
      <c r="F76" s="72">
        <f t="shared" si="12"/>
        <v>31.50490410147583</v>
      </c>
      <c r="G76" s="72">
        <f t="shared" si="12"/>
        <v>37.978681539842086</v>
      </c>
      <c r="H76" s="72">
        <f t="shared" si="12"/>
        <v>13.988350328177717</v>
      </c>
      <c r="I76" s="72">
        <f t="shared" si="12"/>
        <v>5.0328782491200457</v>
      </c>
      <c r="J76" s="72">
        <f t="shared" si="12"/>
        <v>8.8588635516714902</v>
      </c>
      <c r="K76" s="72">
        <f t="shared" si="12"/>
        <v>-7.2076518093572304</v>
      </c>
      <c r="L76" s="72">
        <f t="shared" si="12"/>
        <v>2.8005755532078496</v>
      </c>
      <c r="M76" s="72">
        <f t="shared" si="12"/>
        <v>12.13204780979116</v>
      </c>
      <c r="N76" s="72">
        <f t="shared" si="12"/>
        <v>22.475890761970746</v>
      </c>
      <c r="O76" s="72">
        <f t="shared" si="12"/>
        <v>2.8654371454742318</v>
      </c>
      <c r="P76" s="72">
        <f t="shared" si="12"/>
        <v>-0.80599534616652591</v>
      </c>
      <c r="Q76" s="72">
        <f t="shared" si="12"/>
        <v>-47.749168696851505</v>
      </c>
      <c r="R76" s="72">
        <f t="shared" si="12"/>
        <v>69.717660166577275</v>
      </c>
      <c r="S76" s="72">
        <f t="shared" si="12"/>
        <v>17.296282459545793</v>
      </c>
      <c r="T76" s="72">
        <f t="shared" si="12"/>
        <v>5.4924358952293204</v>
      </c>
      <c r="U76" s="78">
        <f t="shared" si="15"/>
        <v>1.5984815214950174</v>
      </c>
      <c r="V76" s="78">
        <f t="shared" si="16"/>
        <v>2.1128747528813818</v>
      </c>
      <c r="W76" s="78">
        <f t="shared" si="17"/>
        <v>-10.934001212392985</v>
      </c>
      <c r="X76" s="78">
        <f t="shared" si="18"/>
        <v>-2.5249491884100905</v>
      </c>
      <c r="Y76" s="78">
        <f t="shared" si="19"/>
        <v>-8.2160981954761212</v>
      </c>
      <c r="Z76" s="78">
        <f t="shared" si="20"/>
        <v>25.580458930173506</v>
      </c>
      <c r="AA76" s="78">
        <f t="shared" si="21"/>
        <v>-24.060486633589591</v>
      </c>
      <c r="AB76" s="78">
        <f t="shared" si="22"/>
        <v>-22.219529771508874</v>
      </c>
      <c r="AC76" s="78">
        <f t="shared" si="23"/>
        <v>7.9150484130786847</v>
      </c>
    </row>
    <row r="77" spans="1:29" ht="12.75" customHeight="1" x14ac:dyDescent="0.15">
      <c r="A77" s="43">
        <v>7</v>
      </c>
      <c r="B77" s="71">
        <v>560750</v>
      </c>
      <c r="C77" s="13" t="s">
        <v>10</v>
      </c>
      <c r="D77" s="72">
        <f t="shared" si="14"/>
        <v>62.290353236507087</v>
      </c>
      <c r="E77" s="72">
        <f t="shared" si="12"/>
        <v>4.7231705283864045</v>
      </c>
      <c r="F77" s="72">
        <f t="shared" si="12"/>
        <v>30.356111944348555</v>
      </c>
      <c r="G77" s="72">
        <f t="shared" si="12"/>
        <v>24.028017826582953</v>
      </c>
      <c r="H77" s="72">
        <f t="shared" si="12"/>
        <v>1.4677834291361194</v>
      </c>
      <c r="I77" s="72">
        <f t="shared" si="12"/>
        <v>17.740608086437931</v>
      </c>
      <c r="J77" s="72">
        <f t="shared" si="12"/>
        <v>13.947644960516527</v>
      </c>
      <c r="K77" s="72">
        <f t="shared" si="12"/>
        <v>18.85074651834806</v>
      </c>
      <c r="L77" s="72">
        <f t="shared" si="12"/>
        <v>15.371398241681305</v>
      </c>
      <c r="M77" s="72">
        <f t="shared" si="12"/>
        <v>-7.5935246509516219</v>
      </c>
      <c r="N77" s="72">
        <f t="shared" si="12"/>
        <v>3.5293883538545003</v>
      </c>
      <c r="O77" s="72">
        <f t="shared" si="12"/>
        <v>-4.6003595248168381</v>
      </c>
      <c r="P77" s="72">
        <f t="shared" si="12"/>
        <v>-13.880260994848086</v>
      </c>
      <c r="Q77" s="72">
        <f t="shared" si="12"/>
        <v>6.2009380505302829</v>
      </c>
      <c r="R77" s="72">
        <f t="shared" si="12"/>
        <v>17.813943859817513</v>
      </c>
      <c r="S77" s="72">
        <f t="shared" si="12"/>
        <v>1.7658030326292504</v>
      </c>
      <c r="T77" s="72">
        <f t="shared" si="12"/>
        <v>9.0853093421985278</v>
      </c>
      <c r="U77" s="78">
        <f t="shared" si="15"/>
        <v>17.121499413907173</v>
      </c>
      <c r="V77" s="78">
        <f t="shared" si="16"/>
        <v>1.5214942778383147</v>
      </c>
      <c r="W77" s="78">
        <f t="shared" si="17"/>
        <v>-8.9383778519901256</v>
      </c>
      <c r="X77" s="78">
        <f t="shared" si="18"/>
        <v>9.6458924141096531</v>
      </c>
      <c r="Y77" s="78">
        <f t="shared" si="19"/>
        <v>18.931544032985045</v>
      </c>
      <c r="Z77" s="78">
        <f t="shared" si="20"/>
        <v>11.867547596220078</v>
      </c>
      <c r="AA77" s="78">
        <f t="shared" si="21"/>
        <v>-11.126463493657283</v>
      </c>
      <c r="AB77" s="78">
        <f t="shared" si="22"/>
        <v>0.29550767429175551</v>
      </c>
      <c r="AC77" s="78">
        <f t="shared" si="23"/>
        <v>8.2654088540741846</v>
      </c>
    </row>
    <row r="78" spans="1:29" ht="12.75" customHeight="1" x14ac:dyDescent="0.15">
      <c r="A78" s="43">
        <v>8</v>
      </c>
      <c r="B78" s="71">
        <v>570330</v>
      </c>
      <c r="C78" s="13" t="s">
        <v>10</v>
      </c>
      <c r="D78" s="72">
        <f t="shared" si="14"/>
        <v>42.844617311622358</v>
      </c>
      <c r="E78" s="72">
        <f t="shared" si="12"/>
        <v>86.991826694541743</v>
      </c>
      <c r="F78" s="72">
        <f t="shared" si="12"/>
        <v>20.646269658382337</v>
      </c>
      <c r="G78" s="72">
        <f t="shared" si="12"/>
        <v>15.337063168699501</v>
      </c>
      <c r="H78" s="72">
        <f t="shared" si="12"/>
        <v>-4.806061892135375</v>
      </c>
      <c r="I78" s="72">
        <f t="shared" si="12"/>
        <v>-24.455865287751166</v>
      </c>
      <c r="J78" s="72">
        <f t="shared" si="12"/>
        <v>3.3927888103326467</v>
      </c>
      <c r="K78" s="72">
        <f t="shared" si="12"/>
        <v>10.71540211297058</v>
      </c>
      <c r="L78" s="72">
        <f t="shared" si="12"/>
        <v>-19.00223386138623</v>
      </c>
      <c r="M78" s="72">
        <f t="shared" si="12"/>
        <v>-10.928981430213653</v>
      </c>
      <c r="N78" s="72">
        <f t="shared" si="12"/>
        <v>-8.5141858250486138</v>
      </c>
      <c r="O78" s="72">
        <f t="shared" si="12"/>
        <v>2.7278069300610213</v>
      </c>
      <c r="P78" s="72">
        <f t="shared" si="12"/>
        <v>-28.656015111660892</v>
      </c>
      <c r="Q78" s="72">
        <f t="shared" si="12"/>
        <v>-21.323827343050112</v>
      </c>
      <c r="R78" s="72">
        <f t="shared" si="12"/>
        <v>55.603447983037938</v>
      </c>
      <c r="S78" s="72">
        <f t="shared" si="12"/>
        <v>-18.92310616913386</v>
      </c>
      <c r="T78" s="72">
        <f t="shared" si="12"/>
        <v>18.597193895970079</v>
      </c>
      <c r="U78" s="78">
        <f t="shared" si="15"/>
        <v>10.162561035259259</v>
      </c>
      <c r="V78" s="78">
        <f t="shared" si="16"/>
        <v>20.422236634224561</v>
      </c>
      <c r="W78" s="78">
        <f t="shared" si="17"/>
        <v>-4.5876355539808742</v>
      </c>
      <c r="X78" s="78">
        <f t="shared" si="18"/>
        <v>0.4936740464674898</v>
      </c>
      <c r="Y78" s="78">
        <f t="shared" si="19"/>
        <v>18.193723351420132</v>
      </c>
      <c r="Z78" s="78">
        <f t="shared" si="20"/>
        <v>6.7292165743110957</v>
      </c>
      <c r="AA78" s="78">
        <f t="shared" si="21"/>
        <v>1.0745408001832146</v>
      </c>
      <c r="AB78" s="78">
        <f t="shared" si="22"/>
        <v>-18.646682602777886</v>
      </c>
      <c r="AC78" s="78">
        <f t="shared" si="23"/>
        <v>3.253268890615546</v>
      </c>
    </row>
    <row r="79" spans="1:29" ht="12.75" customHeight="1" x14ac:dyDescent="0.15">
      <c r="A79" s="43">
        <v>9</v>
      </c>
      <c r="B79" s="71">
        <v>630710</v>
      </c>
      <c r="C79" s="13" t="s">
        <v>10</v>
      </c>
      <c r="D79" s="72">
        <f t="shared" si="14"/>
        <v>6.7100604727872337</v>
      </c>
      <c r="E79" s="72">
        <f t="shared" si="12"/>
        <v>114.55110001978306</v>
      </c>
      <c r="F79" s="72">
        <f t="shared" si="12"/>
        <v>-17.715473698643109</v>
      </c>
      <c r="G79" s="72">
        <f t="shared" si="12"/>
        <v>67.347975624973401</v>
      </c>
      <c r="H79" s="72">
        <f t="shared" si="12"/>
        <v>15.777403949355644</v>
      </c>
      <c r="I79" s="72">
        <f t="shared" si="12"/>
        <v>184.89790625319586</v>
      </c>
      <c r="J79" s="72">
        <f t="shared" si="12"/>
        <v>-36.277817424617979</v>
      </c>
      <c r="K79" s="72">
        <f t="shared" si="12"/>
        <v>-41.794668810009817</v>
      </c>
      <c r="L79" s="72">
        <f t="shared" si="12"/>
        <v>26.460746090188252</v>
      </c>
      <c r="M79" s="72">
        <f t="shared" si="12"/>
        <v>2.4785942914052868</v>
      </c>
      <c r="N79" s="72">
        <f t="shared" si="12"/>
        <v>34.493648366802233</v>
      </c>
      <c r="O79" s="72">
        <f t="shared" si="12"/>
        <v>17.714869934867238</v>
      </c>
      <c r="P79" s="72">
        <f t="shared" si="12"/>
        <v>11.969319068048165</v>
      </c>
      <c r="Q79" s="72">
        <f t="shared" si="12"/>
        <v>37.948728575870092</v>
      </c>
      <c r="R79" s="72">
        <f t="shared" si="12"/>
        <v>-2.4055954221301477</v>
      </c>
      <c r="S79" s="72">
        <f t="shared" si="12"/>
        <v>11.812012714196982</v>
      </c>
      <c r="T79" s="72">
        <f t="shared" si="12"/>
        <v>10.589029274581961</v>
      </c>
      <c r="U79" s="78">
        <f t="shared" si="15"/>
        <v>-5.4876330714429713</v>
      </c>
      <c r="V79" s="78">
        <f t="shared" si="16"/>
        <v>11.921316109254093</v>
      </c>
      <c r="W79" s="78">
        <f t="shared" si="17"/>
        <v>0.65536424890142086</v>
      </c>
      <c r="X79" s="78">
        <f t="shared" si="18"/>
        <v>3.8520041705728829</v>
      </c>
      <c r="Y79" s="78">
        <f t="shared" si="19"/>
        <v>16.422733289268194</v>
      </c>
      <c r="Z79" s="78">
        <f t="shared" si="20"/>
        <v>6.6041235428246523</v>
      </c>
      <c r="AA79" s="78">
        <f t="shared" si="21"/>
        <v>11.938324530403193</v>
      </c>
      <c r="AB79" s="78">
        <f t="shared" si="22"/>
        <v>-2.7940467463259893</v>
      </c>
      <c r="AC79" s="78">
        <f t="shared" si="23"/>
        <v>12.629360819846003</v>
      </c>
    </row>
    <row r="80" spans="1:29" ht="12.75" customHeight="1" x14ac:dyDescent="0.15">
      <c r="A80" s="43">
        <v>10</v>
      </c>
      <c r="B80" s="71">
        <v>420232</v>
      </c>
      <c r="C80" s="13" t="s">
        <v>10</v>
      </c>
      <c r="D80" s="72">
        <f t="shared" si="14"/>
        <v>31.216525070797928</v>
      </c>
      <c r="E80" s="72">
        <f t="shared" si="12"/>
        <v>-74.625310781055759</v>
      </c>
      <c r="F80" s="72">
        <f t="shared" si="12"/>
        <v>54.434330325113848</v>
      </c>
      <c r="G80" s="72">
        <f t="shared" si="12"/>
        <v>47.408666072730256</v>
      </c>
      <c r="H80" s="72">
        <f t="shared" si="12"/>
        <v>-7.8646423173632058</v>
      </c>
      <c r="I80" s="72">
        <f t="shared" si="12"/>
        <v>22.296361053697439</v>
      </c>
      <c r="J80" s="72">
        <f t="shared" si="12"/>
        <v>39.275605362343612</v>
      </c>
      <c r="K80" s="72">
        <f t="shared" si="12"/>
        <v>33.881703373503683</v>
      </c>
      <c r="L80" s="72">
        <f t="shared" si="12"/>
        <v>5.5763457551521611</v>
      </c>
      <c r="M80" s="72">
        <f t="shared" si="12"/>
        <v>32.317909887902317</v>
      </c>
      <c r="N80" s="72">
        <f t="shared" si="12"/>
        <v>14.93652481257854</v>
      </c>
      <c r="O80" s="72">
        <f t="shared" si="12"/>
        <v>34.136192793633143</v>
      </c>
      <c r="P80" s="72">
        <f t="shared" si="12"/>
        <v>10.120208191524924</v>
      </c>
      <c r="Q80" s="72">
        <f t="shared" si="12"/>
        <v>-19.839830038836226</v>
      </c>
      <c r="R80" s="72">
        <f t="shared" si="12"/>
        <v>16.641221525247147</v>
      </c>
      <c r="S80" s="72">
        <f t="shared" si="12"/>
        <v>20.238402633861256</v>
      </c>
      <c r="T80" s="72">
        <f t="shared" si="12"/>
        <v>6.1692562645404792</v>
      </c>
      <c r="U80" s="78">
        <f t="shared" si="15"/>
        <v>14.491188117330168</v>
      </c>
      <c r="V80" s="78">
        <f t="shared" si="16"/>
        <v>13.165013452943157</v>
      </c>
      <c r="W80" s="78">
        <f t="shared" si="17"/>
        <v>12.36621621101331</v>
      </c>
      <c r="X80" s="78">
        <f t="shared" si="18"/>
        <v>6.7702657088753995</v>
      </c>
      <c r="Y80" s="78">
        <f t="shared" si="19"/>
        <v>-3.7425366101278286</v>
      </c>
      <c r="Z80" s="78">
        <f t="shared" si="20"/>
        <v>5.9096484986494602</v>
      </c>
      <c r="AA80" s="78">
        <f t="shared" si="21"/>
        <v>-5.1037835942404683</v>
      </c>
      <c r="AB80" s="78">
        <f t="shared" si="22"/>
        <v>-36.227116334045981</v>
      </c>
      <c r="AC80" s="78">
        <f>(POWER(AB18/C18,1/26)-1)*100</f>
        <v>5.7924961167796107</v>
      </c>
    </row>
    <row r="81" spans="1:29" ht="12.75" customHeight="1" x14ac:dyDescent="0.15">
      <c r="A81" s="43">
        <v>11</v>
      </c>
      <c r="B81" s="71">
        <v>961900</v>
      </c>
      <c r="C81" s="13" t="s">
        <v>10</v>
      </c>
      <c r="D81" s="72" t="str">
        <f t="shared" si="14"/>
        <v>--</v>
      </c>
      <c r="E81" s="72" t="str">
        <f t="shared" si="12"/>
        <v>--</v>
      </c>
      <c r="F81" s="72" t="str">
        <f t="shared" si="12"/>
        <v>--</v>
      </c>
      <c r="G81" s="72" t="str">
        <f t="shared" si="12"/>
        <v>--</v>
      </c>
      <c r="H81" s="72" t="str">
        <f t="shared" si="12"/>
        <v>--</v>
      </c>
      <c r="I81" s="72" t="str">
        <f t="shared" si="12"/>
        <v>--</v>
      </c>
      <c r="J81" s="72" t="str">
        <f t="shared" si="12"/>
        <v>--</v>
      </c>
      <c r="K81" s="72" t="str">
        <f t="shared" si="12"/>
        <v>--</v>
      </c>
      <c r="L81" s="72" t="str">
        <f t="shared" si="12"/>
        <v>--</v>
      </c>
      <c r="M81" s="72" t="str">
        <f t="shared" si="12"/>
        <v>--</v>
      </c>
      <c r="N81" s="72" t="str">
        <f t="shared" si="12"/>
        <v>--</v>
      </c>
      <c r="O81" s="72" t="str">
        <f t="shared" si="12"/>
        <v>--</v>
      </c>
      <c r="P81" s="72" t="str">
        <f t="shared" si="12"/>
        <v>--</v>
      </c>
      <c r="Q81" s="72" t="str">
        <f t="shared" si="12"/>
        <v>--</v>
      </c>
      <c r="R81" s="72" t="str">
        <f t="shared" si="12"/>
        <v>--</v>
      </c>
      <c r="S81" s="72" t="str">
        <f t="shared" si="12"/>
        <v>--</v>
      </c>
      <c r="T81" s="72" t="str">
        <f t="shared" si="12"/>
        <v>--</v>
      </c>
      <c r="U81" s="78">
        <f t="shared" si="15"/>
        <v>94.057506952575523</v>
      </c>
      <c r="V81" s="78">
        <f t="shared" si="16"/>
        <v>-28.714850877913918</v>
      </c>
      <c r="W81" s="78">
        <f t="shared" si="17"/>
        <v>5.8633867805860689</v>
      </c>
      <c r="X81" s="78">
        <f t="shared" si="18"/>
        <v>4.0561729044339927</v>
      </c>
      <c r="Y81" s="78">
        <f t="shared" si="19"/>
        <v>-5.0918609203211673</v>
      </c>
      <c r="Z81" s="78">
        <f t="shared" si="20"/>
        <v>21.364359285076119</v>
      </c>
      <c r="AA81" s="78">
        <f t="shared" si="21"/>
        <v>-20.941469557272512</v>
      </c>
      <c r="AB81" s="78">
        <f t="shared" si="22"/>
        <v>18.821699989721935</v>
      </c>
      <c r="AC81" s="72">
        <f>(POWER(AB19/T19,1/9)-1)*100</f>
        <v>5.7137217960864461</v>
      </c>
    </row>
    <row r="82" spans="1:29" ht="12.75" customHeight="1" x14ac:dyDescent="0.15">
      <c r="A82" s="43">
        <v>12</v>
      </c>
      <c r="B82" s="71">
        <v>630260</v>
      </c>
      <c r="C82" s="13" t="s">
        <v>10</v>
      </c>
      <c r="D82" s="72">
        <f t="shared" si="14"/>
        <v>41.179444982252335</v>
      </c>
      <c r="E82" s="72">
        <f t="shared" si="12"/>
        <v>20.658052716351975</v>
      </c>
      <c r="F82" s="72">
        <f t="shared" si="12"/>
        <v>22.802744549506997</v>
      </c>
      <c r="G82" s="72">
        <f t="shared" si="12"/>
        <v>0.67821042779479512</v>
      </c>
      <c r="H82" s="72">
        <f t="shared" si="12"/>
        <v>38.723738790066449</v>
      </c>
      <c r="I82" s="72">
        <f t="shared" si="12"/>
        <v>-3.9130315691279947</v>
      </c>
      <c r="J82" s="72">
        <f t="shared" si="12"/>
        <v>6.6165707552209341</v>
      </c>
      <c r="K82" s="72">
        <f t="shared" si="12"/>
        <v>-15.595048647738366</v>
      </c>
      <c r="L82" s="72">
        <f t="shared" si="12"/>
        <v>39.647343883429869</v>
      </c>
      <c r="M82" s="72">
        <f t="shared" si="12"/>
        <v>-33.240152410354369</v>
      </c>
      <c r="N82" s="72">
        <f t="shared" si="12"/>
        <v>32.428642634443463</v>
      </c>
      <c r="O82" s="72">
        <f t="shared" si="12"/>
        <v>12.669989328698094</v>
      </c>
      <c r="P82" s="72">
        <f t="shared" si="12"/>
        <v>-25.448488259644748</v>
      </c>
      <c r="Q82" s="72">
        <f t="shared" si="12"/>
        <v>-26.88866846954528</v>
      </c>
      <c r="R82" s="72">
        <f t="shared" si="12"/>
        <v>30.951045033851727</v>
      </c>
      <c r="S82" s="72">
        <f t="shared" si="12"/>
        <v>-6.0826641319123809</v>
      </c>
      <c r="T82" s="72">
        <f t="shared" si="12"/>
        <v>34.689688402479248</v>
      </c>
      <c r="U82" s="78">
        <f t="shared" si="15"/>
        <v>10.731315763245192</v>
      </c>
      <c r="V82" s="78">
        <f t="shared" si="16"/>
        <v>-7.8012483617542472</v>
      </c>
      <c r="W82" s="78">
        <f t="shared" si="17"/>
        <v>33.878252184659601</v>
      </c>
      <c r="X82" s="78">
        <f t="shared" si="18"/>
        <v>6.0076042232290945</v>
      </c>
      <c r="Y82" s="78">
        <f t="shared" si="19"/>
        <v>7.7798704380316366</v>
      </c>
      <c r="Z82" s="78">
        <f t="shared" si="20"/>
        <v>25.166943314020941</v>
      </c>
      <c r="AA82" s="78">
        <f t="shared" si="21"/>
        <v>-14.33139959827507</v>
      </c>
      <c r="AB82" s="78">
        <f t="shared" si="22"/>
        <v>-21.738583819557704</v>
      </c>
      <c r="AC82" s="78">
        <f>(POWER(AB20/C20,1/26)-1)*100</f>
        <v>5.6339069400492825</v>
      </c>
    </row>
    <row r="83" spans="1:29" ht="12.75" customHeight="1" x14ac:dyDescent="0.15">
      <c r="A83" s="43">
        <v>13</v>
      </c>
      <c r="B83" s="71">
        <v>630539</v>
      </c>
      <c r="C83" s="13" t="s">
        <v>10</v>
      </c>
      <c r="D83" s="72">
        <f t="shared" si="14"/>
        <v>-71.892151733158926</v>
      </c>
      <c r="E83" s="72">
        <f t="shared" ref="E83:T93" si="24">IF(D21=0,"--",((E21/D21)*100-100))</f>
        <v>156.15318927144585</v>
      </c>
      <c r="F83" s="72">
        <f t="shared" si="24"/>
        <v>42.097637589281902</v>
      </c>
      <c r="G83" s="72">
        <f t="shared" si="24"/>
        <v>63.458492136448996</v>
      </c>
      <c r="H83" s="72">
        <f t="shared" si="24"/>
        <v>-21.074497329087208</v>
      </c>
      <c r="I83" s="72">
        <f t="shared" si="24"/>
        <v>48.191086943379929</v>
      </c>
      <c r="J83" s="72">
        <f t="shared" si="24"/>
        <v>11.845368480852642</v>
      </c>
      <c r="K83" s="72">
        <f t="shared" si="24"/>
        <v>40.590243075558902</v>
      </c>
      <c r="L83" s="72">
        <f t="shared" si="24"/>
        <v>-19.439927479048478</v>
      </c>
      <c r="M83" s="72">
        <f t="shared" si="24"/>
        <v>20.511232691144741</v>
      </c>
      <c r="N83" s="72">
        <f t="shared" si="24"/>
        <v>1.9390609020812519</v>
      </c>
      <c r="O83" s="72">
        <f t="shared" si="24"/>
        <v>-32.639405316287764</v>
      </c>
      <c r="P83" s="72">
        <f t="shared" si="24"/>
        <v>7.9459340660742726</v>
      </c>
      <c r="Q83" s="72">
        <f t="shared" si="24"/>
        <v>-26.840058379044791</v>
      </c>
      <c r="R83" s="72">
        <f t="shared" si="24"/>
        <v>292.31637947991743</v>
      </c>
      <c r="S83" s="72">
        <f t="shared" si="24"/>
        <v>48.1561191664955</v>
      </c>
      <c r="T83" s="72">
        <f t="shared" si="24"/>
        <v>15.261343155469717</v>
      </c>
      <c r="U83" s="78">
        <f t="shared" si="15"/>
        <v>10.339237668580466</v>
      </c>
      <c r="V83" s="78">
        <f t="shared" si="16"/>
        <v>2.2022866844517921</v>
      </c>
      <c r="W83" s="78">
        <f t="shared" si="17"/>
        <v>-3.2225377853286545</v>
      </c>
      <c r="X83" s="78">
        <f t="shared" si="18"/>
        <v>76.368299304988795</v>
      </c>
      <c r="Y83" s="78">
        <f t="shared" si="19"/>
        <v>-30.661118451244036</v>
      </c>
      <c r="Z83" s="78">
        <f t="shared" si="20"/>
        <v>-0.7887139152666407</v>
      </c>
      <c r="AA83" s="78">
        <f t="shared" si="21"/>
        <v>37.859339768504498</v>
      </c>
      <c r="AB83" s="78">
        <f t="shared" si="22"/>
        <v>39.6348344768206</v>
      </c>
      <c r="AC83" s="78">
        <f t="shared" ref="AC83:AC85" si="25">(POWER(AB21/C21,1/26)-1)*100</f>
        <v>13.61875659309697</v>
      </c>
    </row>
    <row r="84" spans="1:29" ht="12.75" customHeight="1" x14ac:dyDescent="0.15">
      <c r="A84" s="43">
        <v>14</v>
      </c>
      <c r="B84" s="71">
        <v>630392</v>
      </c>
      <c r="C84" s="13" t="s">
        <v>10</v>
      </c>
      <c r="D84" s="72">
        <f t="shared" si="14"/>
        <v>-9.5659641255605408</v>
      </c>
      <c r="E84" s="72">
        <f t="shared" si="24"/>
        <v>18.816628724749961</v>
      </c>
      <c r="F84" s="72">
        <f t="shared" si="24"/>
        <v>46.871982138013067</v>
      </c>
      <c r="G84" s="72">
        <f t="shared" si="24"/>
        <v>-2.2775158392088315</v>
      </c>
      <c r="H84" s="72">
        <f t="shared" si="24"/>
        <v>11.349149971751515</v>
      </c>
      <c r="I84" s="72">
        <f t="shared" si="24"/>
        <v>38.790791950346659</v>
      </c>
      <c r="J84" s="72">
        <f t="shared" si="24"/>
        <v>35.49115420631702</v>
      </c>
      <c r="K84" s="72">
        <f t="shared" si="24"/>
        <v>-18.350187426626988</v>
      </c>
      <c r="L84" s="72">
        <f t="shared" si="24"/>
        <v>15.834603363628673</v>
      </c>
      <c r="M84" s="72">
        <f t="shared" si="24"/>
        <v>-7.7627058470630743</v>
      </c>
      <c r="N84" s="72">
        <f t="shared" si="24"/>
        <v>75.725253127249914</v>
      </c>
      <c r="O84" s="72">
        <f t="shared" si="24"/>
        <v>25.64370674644492</v>
      </c>
      <c r="P84" s="72">
        <f t="shared" si="24"/>
        <v>10.871438023385906</v>
      </c>
      <c r="Q84" s="72">
        <f t="shared" si="24"/>
        <v>-14.140253492857042</v>
      </c>
      <c r="R84" s="72">
        <f t="shared" si="24"/>
        <v>-3.2156691370909414</v>
      </c>
      <c r="S84" s="72">
        <f t="shared" si="24"/>
        <v>31.880006131957771</v>
      </c>
      <c r="T84" s="72">
        <f t="shared" si="24"/>
        <v>2.8857790749642618</v>
      </c>
      <c r="U84" s="78">
        <f t="shared" si="15"/>
        <v>38.289834358763898</v>
      </c>
      <c r="V84" s="78">
        <f t="shared" si="16"/>
        <v>-26.469744828466318</v>
      </c>
      <c r="W84" s="78">
        <f t="shared" si="17"/>
        <v>33.320694870799571</v>
      </c>
      <c r="X84" s="78">
        <f t="shared" si="18"/>
        <v>0.43496503930846586</v>
      </c>
      <c r="Y84" s="78">
        <f t="shared" si="19"/>
        <v>13.855254935499701</v>
      </c>
      <c r="Z84" s="78">
        <f t="shared" si="20"/>
        <v>18.757054395207007</v>
      </c>
      <c r="AA84" s="78">
        <f t="shared" si="21"/>
        <v>-10.319239567906408</v>
      </c>
      <c r="AB84" s="78">
        <f t="shared" si="22"/>
        <v>-19.427565734748086</v>
      </c>
      <c r="AC84" s="78">
        <f t="shared" si="25"/>
        <v>9.4020485880606852</v>
      </c>
    </row>
    <row r="85" spans="1:29" ht="12.75" customHeight="1" x14ac:dyDescent="0.15">
      <c r="A85" s="43">
        <v>15</v>
      </c>
      <c r="B85" s="71">
        <v>630231</v>
      </c>
      <c r="C85" s="13" t="s">
        <v>10</v>
      </c>
      <c r="D85" s="72">
        <f t="shared" si="14"/>
        <v>-6.2698455949137326</v>
      </c>
      <c r="E85" s="72">
        <f t="shared" si="24"/>
        <v>53.859854317329308</v>
      </c>
      <c r="F85" s="72">
        <f t="shared" si="24"/>
        <v>6.3574058468836512</v>
      </c>
      <c r="G85" s="72">
        <f t="shared" si="24"/>
        <v>1.385303020971989</v>
      </c>
      <c r="H85" s="72">
        <f t="shared" si="24"/>
        <v>86.337188588196398</v>
      </c>
      <c r="I85" s="72">
        <f t="shared" si="24"/>
        <v>19.613048220868137</v>
      </c>
      <c r="J85" s="72">
        <f t="shared" si="24"/>
        <v>37.552865680880103</v>
      </c>
      <c r="K85" s="72">
        <f t="shared" si="24"/>
        <v>-26.931317941784357</v>
      </c>
      <c r="L85" s="72">
        <f t="shared" si="24"/>
        <v>27.08978687379529</v>
      </c>
      <c r="M85" s="72">
        <f t="shared" si="24"/>
        <v>38.060813599768238</v>
      </c>
      <c r="N85" s="72">
        <f t="shared" si="24"/>
        <v>34.32183908729175</v>
      </c>
      <c r="O85" s="72">
        <f t="shared" si="24"/>
        <v>53.68885764800865</v>
      </c>
      <c r="P85" s="72">
        <f t="shared" si="24"/>
        <v>53.205708157481411</v>
      </c>
      <c r="Q85" s="72">
        <f t="shared" si="24"/>
        <v>-48.543877708749228</v>
      </c>
      <c r="R85" s="72">
        <f t="shared" si="24"/>
        <v>12.047952622611646</v>
      </c>
      <c r="S85" s="72">
        <f t="shared" si="24"/>
        <v>35.766686205069789</v>
      </c>
      <c r="T85" s="72">
        <f t="shared" si="24"/>
        <v>5.7326800830385736</v>
      </c>
      <c r="U85" s="78">
        <f t="shared" si="15"/>
        <v>-8.8341637529460115</v>
      </c>
      <c r="V85" s="78">
        <f t="shared" si="16"/>
        <v>50.442312176809054</v>
      </c>
      <c r="W85" s="78">
        <f t="shared" si="17"/>
        <v>12.059840372748624</v>
      </c>
      <c r="X85" s="78">
        <f t="shared" si="18"/>
        <v>-14.769164410083462</v>
      </c>
      <c r="Y85" s="78">
        <f t="shared" si="19"/>
        <v>-8.8831369482529396</v>
      </c>
      <c r="Z85" s="78">
        <f t="shared" si="20"/>
        <v>26.866997668421376</v>
      </c>
      <c r="AA85" s="78">
        <f t="shared" si="21"/>
        <v>-12.42234804712416</v>
      </c>
      <c r="AB85" s="78">
        <f t="shared" si="22"/>
        <v>-32.615122653682178</v>
      </c>
      <c r="AC85" s="78">
        <f t="shared" si="25"/>
        <v>10.772853317819164</v>
      </c>
    </row>
    <row r="86" spans="1:29" ht="12.75" customHeight="1" x14ac:dyDescent="0.15">
      <c r="A86" s="43">
        <v>16</v>
      </c>
      <c r="B86" s="71">
        <v>560394</v>
      </c>
      <c r="C86" s="13" t="s">
        <v>10</v>
      </c>
      <c r="D86" s="72" t="str">
        <f t="shared" si="14"/>
        <v>--</v>
      </c>
      <c r="E86" s="72">
        <f t="shared" si="24"/>
        <v>-31.196250618951794</v>
      </c>
      <c r="F86" s="72">
        <f t="shared" si="24"/>
        <v>-24.036729327265306</v>
      </c>
      <c r="G86" s="72">
        <f t="shared" si="24"/>
        <v>21.905818517272934</v>
      </c>
      <c r="H86" s="72">
        <f t="shared" si="24"/>
        <v>438.73952461498743</v>
      </c>
      <c r="I86" s="72">
        <f t="shared" si="24"/>
        <v>-55.720789250168288</v>
      </c>
      <c r="J86" s="72">
        <f t="shared" si="24"/>
        <v>22.973392266014343</v>
      </c>
      <c r="K86" s="72">
        <f t="shared" si="24"/>
        <v>32.096132386534379</v>
      </c>
      <c r="L86" s="72">
        <f t="shared" si="24"/>
        <v>19.244445549230633</v>
      </c>
      <c r="M86" s="72">
        <f t="shared" si="24"/>
        <v>4.9161107179093619</v>
      </c>
      <c r="N86" s="72">
        <f t="shared" si="24"/>
        <v>59.519362417976936</v>
      </c>
      <c r="O86" s="72">
        <f t="shared" si="24"/>
        <v>-35.230193694602178</v>
      </c>
      <c r="P86" s="72">
        <f t="shared" si="24"/>
        <v>-54.596118620004027</v>
      </c>
      <c r="Q86" s="72">
        <f t="shared" si="24"/>
        <v>-6.6696766728194063</v>
      </c>
      <c r="R86" s="72">
        <f t="shared" si="24"/>
        <v>9.1019095619688528</v>
      </c>
      <c r="S86" s="72">
        <f t="shared" si="24"/>
        <v>25.873846515279041</v>
      </c>
      <c r="T86" s="72">
        <f t="shared" si="24"/>
        <v>18.315457322348337</v>
      </c>
      <c r="U86" s="78">
        <f t="shared" si="15"/>
        <v>32.932118509455165</v>
      </c>
      <c r="V86" s="78">
        <f t="shared" si="16"/>
        <v>77.506901997103881</v>
      </c>
      <c r="W86" s="78">
        <f t="shared" si="17"/>
        <v>16.416954692677209</v>
      </c>
      <c r="X86" s="78">
        <f t="shared" si="18"/>
        <v>-5.4539351175628639</v>
      </c>
      <c r="Y86" s="78">
        <f t="shared" si="19"/>
        <v>13.739822437391226</v>
      </c>
      <c r="Z86" s="78">
        <f t="shared" si="20"/>
        <v>-0.65547037923768414</v>
      </c>
      <c r="AA86" s="78">
        <f t="shared" si="21"/>
        <v>-14.428072157682053</v>
      </c>
      <c r="AB86" s="78">
        <f t="shared" si="22"/>
        <v>-35.893416293362108</v>
      </c>
      <c r="AC86" s="72">
        <f>(POWER(AB24/D24,1/25)-1)*100</f>
        <v>5.1836595252268802</v>
      </c>
    </row>
    <row r="87" spans="1:29" ht="12.75" customHeight="1" x14ac:dyDescent="0.15">
      <c r="A87" s="43">
        <v>17</v>
      </c>
      <c r="B87" s="71">
        <v>570500</v>
      </c>
      <c r="C87" s="13" t="s">
        <v>10</v>
      </c>
      <c r="D87" s="72">
        <f t="shared" si="14"/>
        <v>8.4384539689481528</v>
      </c>
      <c r="E87" s="72">
        <f t="shared" si="24"/>
        <v>35.672636852941196</v>
      </c>
      <c r="F87" s="72">
        <f t="shared" si="24"/>
        <v>73.057024468785187</v>
      </c>
      <c r="G87" s="72">
        <f t="shared" si="24"/>
        <v>47.613722544732809</v>
      </c>
      <c r="H87" s="72">
        <f t="shared" si="24"/>
        <v>31.939062217259732</v>
      </c>
      <c r="I87" s="72">
        <f t="shared" si="24"/>
        <v>-18.517421338804979</v>
      </c>
      <c r="J87" s="72">
        <f t="shared" si="24"/>
        <v>-13.764332600628677</v>
      </c>
      <c r="K87" s="72">
        <f t="shared" si="24"/>
        <v>-17.118723006971877</v>
      </c>
      <c r="L87" s="72">
        <f t="shared" si="24"/>
        <v>21.835550044125469</v>
      </c>
      <c r="M87" s="72">
        <f t="shared" si="24"/>
        <v>-2.8522882912827612</v>
      </c>
      <c r="N87" s="72">
        <f t="shared" si="24"/>
        <v>41.076998165415603</v>
      </c>
      <c r="O87" s="72">
        <f t="shared" si="24"/>
        <v>-22.518638403154185</v>
      </c>
      <c r="P87" s="72">
        <f t="shared" si="24"/>
        <v>-3.0562964096243661</v>
      </c>
      <c r="Q87" s="72">
        <f t="shared" si="24"/>
        <v>-50.519783794187596</v>
      </c>
      <c r="R87" s="72">
        <f t="shared" si="24"/>
        <v>19.831118551336118</v>
      </c>
      <c r="S87" s="72">
        <f t="shared" si="24"/>
        <v>-12.134971770148979</v>
      </c>
      <c r="T87" s="72">
        <f t="shared" si="24"/>
        <v>45.564514400096499</v>
      </c>
      <c r="U87" s="78">
        <f t="shared" si="15"/>
        <v>-7.7886903283414028</v>
      </c>
      <c r="V87" s="78">
        <f t="shared" si="16"/>
        <v>-10.080966238612689</v>
      </c>
      <c r="W87" s="78">
        <f t="shared" si="17"/>
        <v>118.47832536635829</v>
      </c>
      <c r="X87" s="78">
        <f t="shared" si="18"/>
        <v>-15.676635513525838</v>
      </c>
      <c r="Y87" s="78">
        <f t="shared" si="19"/>
        <v>-19.996384628892997</v>
      </c>
      <c r="Z87" s="78">
        <f t="shared" si="20"/>
        <v>-11.169559372455026</v>
      </c>
      <c r="AA87" s="78">
        <f t="shared" si="21"/>
        <v>-19.683366991534683</v>
      </c>
      <c r="AB87" s="78">
        <f t="shared" si="22"/>
        <v>-37.364251540669336</v>
      </c>
      <c r="AC87" s="72">
        <f>(POWER(AB25/C25,1/26)-1)*100</f>
        <v>1.5719343443028055</v>
      </c>
    </row>
    <row r="88" spans="1:29" ht="12.75" customHeight="1" x14ac:dyDescent="0.15">
      <c r="A88" s="43">
        <v>18</v>
      </c>
      <c r="B88" s="71">
        <v>560122</v>
      </c>
      <c r="C88" s="13" t="s">
        <v>10</v>
      </c>
      <c r="D88" s="72">
        <f t="shared" si="14"/>
        <v>76.626168531928926</v>
      </c>
      <c r="E88" s="72">
        <f t="shared" si="24"/>
        <v>32.595147545529613</v>
      </c>
      <c r="F88" s="72">
        <f t="shared" si="24"/>
        <v>19.921989361240094</v>
      </c>
      <c r="G88" s="72">
        <f t="shared" si="24"/>
        <v>16.964997500106065</v>
      </c>
      <c r="H88" s="72">
        <f t="shared" si="24"/>
        <v>39.337328506152915</v>
      </c>
      <c r="I88" s="72">
        <f t="shared" si="24"/>
        <v>17.817665195278991</v>
      </c>
      <c r="J88" s="72">
        <f t="shared" si="24"/>
        <v>-11.902317497188008</v>
      </c>
      <c r="K88" s="72">
        <f t="shared" si="24"/>
        <v>1.3211819503755322</v>
      </c>
      <c r="L88" s="72">
        <f t="shared" si="24"/>
        <v>-5.9240750940830083</v>
      </c>
      <c r="M88" s="72">
        <f t="shared" si="24"/>
        <v>39.292905835016938</v>
      </c>
      <c r="N88" s="72">
        <f t="shared" si="24"/>
        <v>17.186528509035483</v>
      </c>
      <c r="O88" s="72">
        <f t="shared" si="24"/>
        <v>-29.28978029853856</v>
      </c>
      <c r="P88" s="72">
        <f t="shared" si="24"/>
        <v>38.331282463361418</v>
      </c>
      <c r="Q88" s="72">
        <f t="shared" si="24"/>
        <v>-51.565960353784831</v>
      </c>
      <c r="R88" s="72">
        <f t="shared" si="24"/>
        <v>-11.403409337639701</v>
      </c>
      <c r="S88" s="72">
        <f t="shared" si="24"/>
        <v>25.577668363054599</v>
      </c>
      <c r="T88" s="72">
        <f t="shared" si="24"/>
        <v>17.352607174314642</v>
      </c>
      <c r="U88" s="78">
        <f t="shared" si="15"/>
        <v>32.042638464288473</v>
      </c>
      <c r="V88" s="78">
        <f t="shared" si="16"/>
        <v>-4.9201581805173475</v>
      </c>
      <c r="W88" s="78">
        <f t="shared" si="17"/>
        <v>21.787343152412177</v>
      </c>
      <c r="X88" s="78">
        <f t="shared" si="18"/>
        <v>-21.603115218447599</v>
      </c>
      <c r="Y88" s="78">
        <f t="shared" si="19"/>
        <v>1.566794587345143</v>
      </c>
      <c r="Z88" s="78">
        <f t="shared" si="20"/>
        <v>12.190090036019711</v>
      </c>
      <c r="AA88" s="78">
        <f t="shared" si="21"/>
        <v>11.489382336044201</v>
      </c>
      <c r="AB88" s="78">
        <f t="shared" si="22"/>
        <v>3.1191284901918408</v>
      </c>
      <c r="AC88" s="78">
        <f>(POWER(AB26/C26,1/26)-1)*100</f>
        <v>7.8767410726721554</v>
      </c>
    </row>
    <row r="89" spans="1:29" ht="12.75" customHeight="1" x14ac:dyDescent="0.15">
      <c r="A89" s="43">
        <v>19</v>
      </c>
      <c r="B89" s="71">
        <v>630533</v>
      </c>
      <c r="C89" s="13" t="s">
        <v>10</v>
      </c>
      <c r="D89" s="72" t="str">
        <f t="shared" si="14"/>
        <v>--</v>
      </c>
      <c r="E89" s="72">
        <f t="shared" si="24"/>
        <v>87.488523596697206</v>
      </c>
      <c r="F89" s="72">
        <f t="shared" si="24"/>
        <v>-24.250928067308919</v>
      </c>
      <c r="G89" s="72">
        <f t="shared" si="24"/>
        <v>51.50792333416257</v>
      </c>
      <c r="H89" s="72">
        <f t="shared" si="24"/>
        <v>-2.8762019027662689</v>
      </c>
      <c r="I89" s="72">
        <f t="shared" si="24"/>
        <v>-5.4367308424510696</v>
      </c>
      <c r="J89" s="72">
        <f t="shared" si="24"/>
        <v>-30.643528856000671</v>
      </c>
      <c r="K89" s="72">
        <f t="shared" si="24"/>
        <v>42.106248666668904</v>
      </c>
      <c r="L89" s="72">
        <f t="shared" si="24"/>
        <v>71.930779524518726</v>
      </c>
      <c r="M89" s="72">
        <f t="shared" si="24"/>
        <v>35.028179371127777</v>
      </c>
      <c r="N89" s="72">
        <f t="shared" si="24"/>
        <v>10.893001082680186</v>
      </c>
      <c r="O89" s="72">
        <f t="shared" si="24"/>
        <v>-31.311303042589969</v>
      </c>
      <c r="P89" s="72">
        <f t="shared" si="24"/>
        <v>33.889141713894304</v>
      </c>
      <c r="Q89" s="72">
        <f t="shared" si="24"/>
        <v>-27.938649303825741</v>
      </c>
      <c r="R89" s="72">
        <f t="shared" si="24"/>
        <v>7.5778894050823453</v>
      </c>
      <c r="S89" s="72">
        <f t="shared" si="24"/>
        <v>84.664683618493655</v>
      </c>
      <c r="T89" s="72">
        <f t="shared" si="24"/>
        <v>2.446290183509177</v>
      </c>
      <c r="U89" s="78">
        <f t="shared" si="15"/>
        <v>-2.6972797009364626</v>
      </c>
      <c r="V89" s="78">
        <f t="shared" si="16"/>
        <v>6.9328637078271527E-2</v>
      </c>
      <c r="W89" s="78">
        <f t="shared" si="17"/>
        <v>-9.1170139170873483</v>
      </c>
      <c r="X89" s="78">
        <f t="shared" si="18"/>
        <v>-18.590975602273033</v>
      </c>
      <c r="Y89" s="78">
        <f t="shared" si="19"/>
        <v>18.335460530190375</v>
      </c>
      <c r="Z89" s="78">
        <f t="shared" si="20"/>
        <v>-0.95116390911344695</v>
      </c>
      <c r="AA89" s="78">
        <f t="shared" si="21"/>
        <v>-0.88698187717500332</v>
      </c>
      <c r="AB89" s="78">
        <f t="shared" si="22"/>
        <v>30.224056197855674</v>
      </c>
      <c r="AC89" s="72">
        <f>(POWER(AB27/D27,1/25)-1)*100</f>
        <v>8.3180544771962914</v>
      </c>
    </row>
    <row r="90" spans="1:29" ht="12.75" customHeight="1" x14ac:dyDescent="0.15">
      <c r="A90" s="43">
        <v>20</v>
      </c>
      <c r="B90" s="71">
        <v>581092</v>
      </c>
      <c r="C90" s="13" t="s">
        <v>10</v>
      </c>
      <c r="D90" s="72">
        <f t="shared" si="14"/>
        <v>9.8756293067079071</v>
      </c>
      <c r="E90" s="72">
        <f t="shared" si="24"/>
        <v>64.523624977858134</v>
      </c>
      <c r="F90" s="72">
        <f t="shared" si="24"/>
        <v>45.423680080954369</v>
      </c>
      <c r="G90" s="72">
        <f t="shared" si="24"/>
        <v>29.396404394462564</v>
      </c>
      <c r="H90" s="72">
        <f t="shared" si="24"/>
        <v>19.98371490231132</v>
      </c>
      <c r="I90" s="72">
        <f t="shared" si="24"/>
        <v>-14.737105019756157</v>
      </c>
      <c r="J90" s="72">
        <f t="shared" si="24"/>
        <v>12.115563271009691</v>
      </c>
      <c r="K90" s="72">
        <f t="shared" si="24"/>
        <v>-16.992564104412523</v>
      </c>
      <c r="L90" s="72">
        <f t="shared" si="24"/>
        <v>-6.2400059888619808</v>
      </c>
      <c r="M90" s="72">
        <f t="shared" si="24"/>
        <v>24.438209220104511</v>
      </c>
      <c r="N90" s="72">
        <f t="shared" si="24"/>
        <v>23.328970588634832</v>
      </c>
      <c r="O90" s="72">
        <f t="shared" si="24"/>
        <v>-28.529982613036992</v>
      </c>
      <c r="P90" s="72">
        <f t="shared" si="24"/>
        <v>6.1607017957800281</v>
      </c>
      <c r="Q90" s="72">
        <f t="shared" si="24"/>
        <v>-45.605239718789178</v>
      </c>
      <c r="R90" s="72">
        <f t="shared" si="24"/>
        <v>13.84116796544761</v>
      </c>
      <c r="S90" s="72">
        <f t="shared" si="24"/>
        <v>-1.1529890813199302</v>
      </c>
      <c r="T90" s="72">
        <f t="shared" si="24"/>
        <v>10.551458557565027</v>
      </c>
      <c r="U90" s="78">
        <f t="shared" si="15"/>
        <v>8.1796222674649357</v>
      </c>
      <c r="V90" s="78">
        <f t="shared" si="16"/>
        <v>-10.935516763418207</v>
      </c>
      <c r="W90" s="78">
        <f t="shared" si="17"/>
        <v>11.420094483039648</v>
      </c>
      <c r="X90" s="78">
        <f t="shared" si="18"/>
        <v>-3.9142357012552651</v>
      </c>
      <c r="Y90" s="78">
        <f t="shared" si="19"/>
        <v>4.5275493188626825</v>
      </c>
      <c r="Z90" s="78">
        <f t="shared" si="20"/>
        <v>17.42434174644147</v>
      </c>
      <c r="AA90" s="78">
        <f t="shared" si="21"/>
        <v>-19.997516290349836</v>
      </c>
      <c r="AB90" s="78">
        <f t="shared" si="22"/>
        <v>-39.691262424038129</v>
      </c>
      <c r="AC90" s="78">
        <f t="shared" ref="AC90:AC98" si="26">(POWER(AB28/C28,1/26)-1)*100</f>
        <v>1.470240981714066</v>
      </c>
    </row>
    <row r="91" spans="1:29" ht="12.75" customHeight="1" x14ac:dyDescent="0.15">
      <c r="A91" s="43">
        <v>21</v>
      </c>
      <c r="B91" s="71">
        <v>640610</v>
      </c>
      <c r="C91" s="13" t="s">
        <v>10</v>
      </c>
      <c r="D91" s="72">
        <f t="shared" si="14"/>
        <v>20.177332375791607</v>
      </c>
      <c r="E91" s="72">
        <f t="shared" si="24"/>
        <v>41.405179023707774</v>
      </c>
      <c r="F91" s="72">
        <f t="shared" si="24"/>
        <v>-6.4646359713992467</v>
      </c>
      <c r="G91" s="72">
        <f t="shared" si="24"/>
        <v>-2.9134476958747797</v>
      </c>
      <c r="H91" s="72">
        <f t="shared" si="24"/>
        <v>-5.1791800780683843</v>
      </c>
      <c r="I91" s="72">
        <f t="shared" si="24"/>
        <v>-1.703568482976948</v>
      </c>
      <c r="J91" s="72">
        <f t="shared" si="24"/>
        <v>-11.503783692488156</v>
      </c>
      <c r="K91" s="72">
        <f t="shared" si="24"/>
        <v>-19.82730216338399</v>
      </c>
      <c r="L91" s="72">
        <f t="shared" si="24"/>
        <v>-19.152955234429797</v>
      </c>
      <c r="M91" s="72">
        <f t="shared" si="24"/>
        <v>-4.4509884906722306</v>
      </c>
      <c r="N91" s="72">
        <f t="shared" si="24"/>
        <v>37.298526483446324</v>
      </c>
      <c r="O91" s="72">
        <f t="shared" si="24"/>
        <v>-5.1201386904224222</v>
      </c>
      <c r="P91" s="72">
        <f t="shared" si="24"/>
        <v>0.11790779885404845</v>
      </c>
      <c r="Q91" s="72">
        <f t="shared" si="24"/>
        <v>-16.34517827740423</v>
      </c>
      <c r="R91" s="72">
        <f t="shared" si="24"/>
        <v>28.853419392860417</v>
      </c>
      <c r="S91" s="72">
        <f t="shared" si="24"/>
        <v>-11.367731612341345</v>
      </c>
      <c r="T91" s="72">
        <f t="shared" si="24"/>
        <v>20.103609579574226</v>
      </c>
      <c r="U91" s="78">
        <f t="shared" si="15"/>
        <v>-18.022016035845709</v>
      </c>
      <c r="V91" s="78">
        <f t="shared" si="16"/>
        <v>-13.402459927103934</v>
      </c>
      <c r="W91" s="78">
        <f t="shared" si="17"/>
        <v>-4.864833136009068</v>
      </c>
      <c r="X91" s="78">
        <f t="shared" si="18"/>
        <v>-1.7475516864375606</v>
      </c>
      <c r="Y91" s="78">
        <f t="shared" si="19"/>
        <v>-7.9010097788814306</v>
      </c>
      <c r="Z91" s="78">
        <f t="shared" si="20"/>
        <v>-18.17535533114777</v>
      </c>
      <c r="AA91" s="78">
        <f t="shared" si="21"/>
        <v>-10.17900565765909</v>
      </c>
      <c r="AB91" s="78">
        <f t="shared" si="22"/>
        <v>-65.830545348499186</v>
      </c>
      <c r="AC91" s="78">
        <f t="shared" si="26"/>
        <v>-6.361343747844284</v>
      </c>
    </row>
    <row r="92" spans="1:29" ht="12.75" customHeight="1" x14ac:dyDescent="0.15">
      <c r="A92" s="43">
        <v>22</v>
      </c>
      <c r="B92" s="71">
        <v>630622</v>
      </c>
      <c r="C92" s="13" t="s">
        <v>10</v>
      </c>
      <c r="D92" s="72">
        <f t="shared" si="14"/>
        <v>-16.906255430060824</v>
      </c>
      <c r="E92" s="72">
        <f t="shared" si="24"/>
        <v>69.319924843869103</v>
      </c>
      <c r="F92" s="72">
        <f t="shared" si="24"/>
        <v>15.18922854332277</v>
      </c>
      <c r="G92" s="72">
        <f t="shared" si="24"/>
        <v>117.99648754881088</v>
      </c>
      <c r="H92" s="72">
        <f t="shared" si="24"/>
        <v>49.737927242287327</v>
      </c>
      <c r="I92" s="72">
        <f t="shared" si="24"/>
        <v>-1.4768635495078399</v>
      </c>
      <c r="J92" s="72">
        <f t="shared" si="24"/>
        <v>-0.61201265065071198</v>
      </c>
      <c r="K92" s="72">
        <f t="shared" si="24"/>
        <v>-14.206392653627503</v>
      </c>
      <c r="L92" s="72">
        <f t="shared" si="24"/>
        <v>29.2344745479746</v>
      </c>
      <c r="M92" s="72">
        <f t="shared" si="24"/>
        <v>-2.6208245244408204</v>
      </c>
      <c r="N92" s="72">
        <f t="shared" si="24"/>
        <v>43.782403943898601</v>
      </c>
      <c r="O92" s="72">
        <f t="shared" si="24"/>
        <v>21.235893571449822</v>
      </c>
      <c r="P92" s="72">
        <f t="shared" si="24"/>
        <v>-28.696498990693286</v>
      </c>
      <c r="Q92" s="72">
        <f t="shared" si="24"/>
        <v>-1.8397604009714286</v>
      </c>
      <c r="R92" s="72">
        <f t="shared" si="24"/>
        <v>0.60283961548030618</v>
      </c>
      <c r="S92" s="72">
        <f t="shared" si="24"/>
        <v>38.583764369088954</v>
      </c>
      <c r="T92" s="72">
        <f t="shared" si="24"/>
        <v>25.410352860812708</v>
      </c>
      <c r="U92" s="78">
        <f t="shared" si="15"/>
        <v>-13.609977705034922</v>
      </c>
      <c r="V92" s="78">
        <f t="shared" si="16"/>
        <v>2.4487764336192441</v>
      </c>
      <c r="W92" s="78">
        <f t="shared" si="17"/>
        <v>-29.02400364647761</v>
      </c>
      <c r="X92" s="78">
        <f t="shared" si="18"/>
        <v>28.476191149636549</v>
      </c>
      <c r="Y92" s="78">
        <f t="shared" si="19"/>
        <v>12.056272820264624</v>
      </c>
      <c r="Z92" s="78">
        <f t="shared" si="20"/>
        <v>13.838898751240308</v>
      </c>
      <c r="AA92" s="78">
        <f t="shared" si="21"/>
        <v>2.0338839190195017</v>
      </c>
      <c r="AB92" s="78">
        <f t="shared" si="22"/>
        <v>-26.237672459061287</v>
      </c>
      <c r="AC92" s="78">
        <f t="shared" si="26"/>
        <v>8.9305385124443859</v>
      </c>
    </row>
    <row r="93" spans="1:29" ht="12.75" customHeight="1" x14ac:dyDescent="0.15">
      <c r="A93" s="43">
        <v>23</v>
      </c>
      <c r="B93" s="71">
        <v>630232</v>
      </c>
      <c r="C93" s="13" t="s">
        <v>10</v>
      </c>
      <c r="D93" s="72">
        <f t="shared" si="14"/>
        <v>45.606856023506396</v>
      </c>
      <c r="E93" s="72">
        <f t="shared" si="24"/>
        <v>-13.526017626253989</v>
      </c>
      <c r="F93" s="72">
        <f t="shared" si="24"/>
        <v>121.75632135984102</v>
      </c>
      <c r="G93" s="72">
        <f t="shared" si="24"/>
        <v>-4.7376276608618895</v>
      </c>
      <c r="H93" s="72">
        <f t="shared" si="24"/>
        <v>39.784678582817151</v>
      </c>
      <c r="I93" s="72">
        <f t="shared" si="24"/>
        <v>-15.317996274176764</v>
      </c>
      <c r="J93" s="72">
        <f t="shared" si="24"/>
        <v>-7.5288401268545471</v>
      </c>
      <c r="K93" s="72">
        <f t="shared" si="24"/>
        <v>1.7918877778431863</v>
      </c>
      <c r="L93" s="72">
        <f t="shared" si="24"/>
        <v>-22.590452824277534</v>
      </c>
      <c r="M93" s="72">
        <f t="shared" si="24"/>
        <v>-7.6529392478039426</v>
      </c>
      <c r="N93" s="72">
        <f t="shared" si="24"/>
        <v>67.009737840181828</v>
      </c>
      <c r="O93" s="72">
        <f t="shared" si="24"/>
        <v>125.29152818149578</v>
      </c>
      <c r="P93" s="72">
        <f t="shared" si="24"/>
        <v>-44.254924876678416</v>
      </c>
      <c r="Q93" s="72">
        <f t="shared" si="24"/>
        <v>-50.641157744928563</v>
      </c>
      <c r="R93" s="72">
        <f t="shared" si="24"/>
        <v>-41.718584778943161</v>
      </c>
      <c r="S93" s="72">
        <f t="shared" si="24"/>
        <v>45.868654456744252</v>
      </c>
      <c r="T93" s="72">
        <f t="shared" si="24"/>
        <v>100.01082028814534</v>
      </c>
      <c r="U93" s="78">
        <f t="shared" si="15"/>
        <v>0.36718709787209036</v>
      </c>
      <c r="V93" s="78">
        <f t="shared" si="16"/>
        <v>68.716563967711977</v>
      </c>
      <c r="W93" s="78">
        <f t="shared" si="17"/>
        <v>30.147668442798761</v>
      </c>
      <c r="X93" s="78">
        <f t="shared" si="18"/>
        <v>-20.100037607047824</v>
      </c>
      <c r="Y93" s="78">
        <f t="shared" si="19"/>
        <v>15.898580811425106</v>
      </c>
      <c r="Z93" s="78">
        <f t="shared" si="20"/>
        <v>42.831359269350543</v>
      </c>
      <c r="AA93" s="78">
        <f t="shared" si="21"/>
        <v>24.972814879373743</v>
      </c>
      <c r="AB93" s="78">
        <f t="shared" si="22"/>
        <v>-10.763335005795952</v>
      </c>
      <c r="AC93" s="78">
        <f t="shared" si="26"/>
        <v>10.072495755979972</v>
      </c>
    </row>
    <row r="94" spans="1:29" ht="12.75" customHeight="1" x14ac:dyDescent="0.15">
      <c r="A94" s="43">
        <v>24</v>
      </c>
      <c r="B94" s="71">
        <v>560121</v>
      </c>
      <c r="C94" s="13" t="s">
        <v>10</v>
      </c>
      <c r="D94" s="72">
        <f t="shared" si="14"/>
        <v>22.81214057507988</v>
      </c>
      <c r="E94" s="72">
        <f t="shared" ref="E94:T98" si="27">IF(D32=0,"--",((E32/D32)*100-100))</f>
        <v>54.233588795063497</v>
      </c>
      <c r="F94" s="72">
        <f t="shared" si="27"/>
        <v>-17.155329014281222</v>
      </c>
      <c r="G94" s="72">
        <f t="shared" si="27"/>
        <v>20.878438494442818</v>
      </c>
      <c r="H94" s="72">
        <f t="shared" si="27"/>
        <v>19.408414250383885</v>
      </c>
      <c r="I94" s="72">
        <f t="shared" si="27"/>
        <v>67.521911646261543</v>
      </c>
      <c r="J94" s="72">
        <f t="shared" si="27"/>
        <v>-14.641987269984881</v>
      </c>
      <c r="K94" s="72">
        <f t="shared" si="27"/>
        <v>-12.469140836160037</v>
      </c>
      <c r="L94" s="72">
        <f t="shared" si="27"/>
        <v>8.4589522242507513</v>
      </c>
      <c r="M94" s="72">
        <f t="shared" si="27"/>
        <v>18.608935511545965</v>
      </c>
      <c r="N94" s="72">
        <f t="shared" si="27"/>
        <v>133.50565166758361</v>
      </c>
      <c r="O94" s="72">
        <f t="shared" si="27"/>
        <v>-23.198273711301852</v>
      </c>
      <c r="P94" s="72">
        <f t="shared" si="27"/>
        <v>-21.816606204746165</v>
      </c>
      <c r="Q94" s="72">
        <f t="shared" si="27"/>
        <v>-2.8441939301897463</v>
      </c>
      <c r="R94" s="72">
        <f t="shared" si="27"/>
        <v>68.68431449342188</v>
      </c>
      <c r="S94" s="72">
        <f t="shared" si="27"/>
        <v>-13.457805466680284</v>
      </c>
      <c r="T94" s="72">
        <f t="shared" si="27"/>
        <v>29.174995080778046</v>
      </c>
      <c r="U94" s="78">
        <f t="shared" si="15"/>
        <v>28.702024123881699</v>
      </c>
      <c r="V94" s="78">
        <f t="shared" si="16"/>
        <v>-11.759905632671362</v>
      </c>
      <c r="W94" s="78">
        <f t="shared" si="17"/>
        <v>14.368028482050391</v>
      </c>
      <c r="X94" s="78">
        <f t="shared" si="18"/>
        <v>-22.80723281724535</v>
      </c>
      <c r="Y94" s="78">
        <f t="shared" si="19"/>
        <v>-9.1058042720628833</v>
      </c>
      <c r="Z94" s="78">
        <f t="shared" si="20"/>
        <v>-0.82717337896805532</v>
      </c>
      <c r="AA94" s="78">
        <f t="shared" si="21"/>
        <v>55.805535001000578</v>
      </c>
      <c r="AB94" s="78">
        <f t="shared" si="22"/>
        <v>-66.074138322291105</v>
      </c>
      <c r="AC94" s="78">
        <f t="shared" si="26"/>
        <v>5.9332193855288429</v>
      </c>
    </row>
    <row r="95" spans="1:29" ht="12.75" customHeight="1" x14ac:dyDescent="0.15">
      <c r="A95" s="43">
        <v>25</v>
      </c>
      <c r="B95" s="71">
        <v>630612</v>
      </c>
      <c r="C95" s="13" t="s">
        <v>10</v>
      </c>
      <c r="D95" s="72">
        <f t="shared" si="14"/>
        <v>61.451311953352757</v>
      </c>
      <c r="E95" s="72">
        <f t="shared" si="27"/>
        <v>30.830856408163555</v>
      </c>
      <c r="F95" s="72">
        <f t="shared" si="27"/>
        <v>66.094925898448935</v>
      </c>
      <c r="G95" s="72">
        <f t="shared" si="27"/>
        <v>-4.2902544793678885</v>
      </c>
      <c r="H95" s="72">
        <f t="shared" si="27"/>
        <v>-28.306738308340215</v>
      </c>
      <c r="I95" s="72">
        <f t="shared" si="27"/>
        <v>40.872321679973112</v>
      </c>
      <c r="J95" s="72">
        <f t="shared" si="27"/>
        <v>-30.651599888757204</v>
      </c>
      <c r="K95" s="72">
        <f t="shared" si="27"/>
        <v>48.127778766058952</v>
      </c>
      <c r="L95" s="72">
        <f t="shared" si="27"/>
        <v>12.12132624158879</v>
      </c>
      <c r="M95" s="72">
        <f t="shared" si="27"/>
        <v>6.3342811473338827</v>
      </c>
      <c r="N95" s="72">
        <f t="shared" si="27"/>
        <v>-31.934567493066538</v>
      </c>
      <c r="O95" s="72">
        <f t="shared" si="27"/>
        <v>39.455834929238733</v>
      </c>
      <c r="P95" s="72">
        <f t="shared" si="27"/>
        <v>-24.973193025009991</v>
      </c>
      <c r="Q95" s="72">
        <f t="shared" si="27"/>
        <v>32.113211917510853</v>
      </c>
      <c r="R95" s="72">
        <f t="shared" si="27"/>
        <v>49.131001305988036</v>
      </c>
      <c r="S95" s="72">
        <f t="shared" si="27"/>
        <v>21.211276807882726</v>
      </c>
      <c r="T95" s="72">
        <f t="shared" si="27"/>
        <v>44.631351554816121</v>
      </c>
      <c r="U95" s="78">
        <f t="shared" si="15"/>
        <v>4.3708800146107905</v>
      </c>
      <c r="V95" s="78">
        <f t="shared" si="16"/>
        <v>36.852068407653775</v>
      </c>
      <c r="W95" s="78">
        <f t="shared" si="17"/>
        <v>-1.7368512692985547</v>
      </c>
      <c r="X95" s="78">
        <f t="shared" si="18"/>
        <v>-1.5915359897021943</v>
      </c>
      <c r="Y95" s="78">
        <f t="shared" si="19"/>
        <v>6.8193357780032926</v>
      </c>
      <c r="Z95" s="78">
        <f t="shared" si="20"/>
        <v>7.1570195854520051</v>
      </c>
      <c r="AA95" s="78">
        <f t="shared" si="21"/>
        <v>9.1436063246788564</v>
      </c>
      <c r="AB95" s="78">
        <f t="shared" si="22"/>
        <v>-15.665368301674917</v>
      </c>
      <c r="AC95" s="78">
        <f t="shared" si="26"/>
        <v>10.939396683531477</v>
      </c>
    </row>
    <row r="96" spans="1:29" ht="12.75" customHeight="1" x14ac:dyDescent="0.15">
      <c r="A96" s="43"/>
      <c r="B96" s="50" t="s">
        <v>25</v>
      </c>
      <c r="C96" s="13" t="s">
        <v>10</v>
      </c>
      <c r="D96" s="72">
        <f t="shared" si="14"/>
        <v>35.463860631746059</v>
      </c>
      <c r="E96" s="72">
        <f t="shared" si="27"/>
        <v>43.315914796202748</v>
      </c>
      <c r="F96" s="72">
        <f t="shared" si="27"/>
        <v>22.775062859636947</v>
      </c>
      <c r="G96" s="72">
        <f t="shared" si="27"/>
        <v>24.163170907391574</v>
      </c>
      <c r="H96" s="72">
        <f t="shared" si="27"/>
        <v>10.66272726651836</v>
      </c>
      <c r="I96" s="72">
        <f t="shared" si="27"/>
        <v>-1.3000722270054581</v>
      </c>
      <c r="J96" s="72">
        <f t="shared" si="27"/>
        <v>0.31852323534667448</v>
      </c>
      <c r="K96" s="72">
        <f t="shared" si="27"/>
        <v>-0.38744436361892554</v>
      </c>
      <c r="L96" s="72">
        <f t="shared" si="27"/>
        <v>5.452558208157015</v>
      </c>
      <c r="M96" s="72">
        <f t="shared" si="27"/>
        <v>12.910410897245427</v>
      </c>
      <c r="N96" s="72">
        <f t="shared" si="27"/>
        <v>18.821136300296118</v>
      </c>
      <c r="O96" s="72">
        <f t="shared" si="27"/>
        <v>7.6877749507629147</v>
      </c>
      <c r="P96" s="72">
        <f t="shared" si="27"/>
        <v>2.5920681098186691</v>
      </c>
      <c r="Q96" s="72">
        <f t="shared" si="27"/>
        <v>-15.296614656606494</v>
      </c>
      <c r="R96" s="72">
        <f t="shared" si="27"/>
        <v>25.784481203416604</v>
      </c>
      <c r="S96" s="72">
        <f t="shared" si="27"/>
        <v>18.986273147505514</v>
      </c>
      <c r="T96" s="72">
        <f t="shared" si="27"/>
        <v>15.039993764396371</v>
      </c>
      <c r="U96" s="78">
        <f t="shared" si="15"/>
        <v>6.3311936012426173</v>
      </c>
      <c r="V96" s="78">
        <f t="shared" si="16"/>
        <v>5.7707797838790071</v>
      </c>
      <c r="W96" s="78">
        <f t="shared" si="17"/>
        <v>-0.77194788324476349</v>
      </c>
      <c r="X96" s="78">
        <f t="shared" si="18"/>
        <v>-3.2134873567894857</v>
      </c>
      <c r="Y96" s="78">
        <f t="shared" si="19"/>
        <v>5.9672155895446792</v>
      </c>
      <c r="Z96" s="78">
        <f t="shared" si="20"/>
        <v>11.079593262507402</v>
      </c>
      <c r="AA96" s="78">
        <f t="shared" si="21"/>
        <v>-1.2892100195984995</v>
      </c>
      <c r="AB96" s="78">
        <f t="shared" si="22"/>
        <v>8.1481745151919682</v>
      </c>
      <c r="AC96" s="78">
        <f t="shared" si="26"/>
        <v>9.2575520771701392</v>
      </c>
    </row>
    <row r="97" spans="1:29" ht="12.75" customHeight="1" x14ac:dyDescent="0.15">
      <c r="A97" s="43"/>
      <c r="B97" s="50" t="s">
        <v>26</v>
      </c>
      <c r="C97" s="13" t="s">
        <v>10</v>
      </c>
      <c r="D97" s="72">
        <f t="shared" si="14"/>
        <v>-34.911806637779549</v>
      </c>
      <c r="E97" s="72">
        <f t="shared" si="27"/>
        <v>-12.142720451895102</v>
      </c>
      <c r="F97" s="72">
        <f t="shared" si="27"/>
        <v>8.9891854984999355</v>
      </c>
      <c r="G97" s="72">
        <f t="shared" si="27"/>
        <v>16.538605086007749</v>
      </c>
      <c r="H97" s="72">
        <f t="shared" si="27"/>
        <v>28.193561331198765</v>
      </c>
      <c r="I97" s="72">
        <f t="shared" si="27"/>
        <v>-18.688945606043433</v>
      </c>
      <c r="J97" s="72">
        <f t="shared" si="27"/>
        <v>11.663712893402504</v>
      </c>
      <c r="K97" s="72">
        <f t="shared" si="27"/>
        <v>-11.869738717598935</v>
      </c>
      <c r="L97" s="72">
        <f t="shared" si="27"/>
        <v>6.9156517113041787</v>
      </c>
      <c r="M97" s="72">
        <f t="shared" si="27"/>
        <v>-9.8312633857165963</v>
      </c>
      <c r="N97" s="72">
        <f t="shared" si="27"/>
        <v>4.9391419590451875</v>
      </c>
      <c r="O97" s="72">
        <f t="shared" si="27"/>
        <v>4.435384644248245</v>
      </c>
      <c r="P97" s="72">
        <f t="shared" si="27"/>
        <v>-2.5143660895562192</v>
      </c>
      <c r="Q97" s="72">
        <f t="shared" si="27"/>
        <v>-22.78659021522158</v>
      </c>
      <c r="R97" s="72">
        <f t="shared" si="27"/>
        <v>7.8557033226914825</v>
      </c>
      <c r="S97" s="72">
        <f t="shared" si="27"/>
        <v>14.940356654716268</v>
      </c>
      <c r="T97" s="72">
        <f t="shared" si="27"/>
        <v>2.7409379978678317</v>
      </c>
      <c r="U97" s="78">
        <f t="shared" si="15"/>
        <v>-7.2381245200214295</v>
      </c>
      <c r="V97" s="78">
        <f t="shared" si="16"/>
        <v>34.023140708250821</v>
      </c>
      <c r="W97" s="78">
        <f t="shared" si="17"/>
        <v>-5.0476923405443586</v>
      </c>
      <c r="X97" s="78">
        <f t="shared" si="18"/>
        <v>-1.000396505721028</v>
      </c>
      <c r="Y97" s="78">
        <f t="shared" si="19"/>
        <v>-33.326309218277615</v>
      </c>
      <c r="Z97" s="78">
        <f t="shared" si="20"/>
        <v>12.952454315789197</v>
      </c>
      <c r="AA97" s="78">
        <f t="shared" si="21"/>
        <v>-16.797585235290413</v>
      </c>
      <c r="AB97" s="78">
        <f t="shared" si="22"/>
        <v>-20.431462911040612</v>
      </c>
      <c r="AC97" s="78">
        <f t="shared" si="26"/>
        <v>-3.1106520069736021</v>
      </c>
    </row>
    <row r="98" spans="1:29" ht="12.75" customHeight="1" x14ac:dyDescent="0.15">
      <c r="A98" s="43"/>
      <c r="B98" s="50" t="s">
        <v>7</v>
      </c>
      <c r="C98" s="13" t="s">
        <v>10</v>
      </c>
      <c r="D98" s="72">
        <f t="shared" si="14"/>
        <v>-5.4699006140358222</v>
      </c>
      <c r="E98" s="72">
        <f t="shared" si="27"/>
        <v>21.105308846926533</v>
      </c>
      <c r="F98" s="72">
        <f t="shared" si="27"/>
        <v>18.769715279910869</v>
      </c>
      <c r="G98" s="72">
        <f t="shared" si="27"/>
        <v>22.130352388049175</v>
      </c>
      <c r="H98" s="72">
        <f t="shared" si="27"/>
        <v>15.122700732210518</v>
      </c>
      <c r="I98" s="72">
        <f t="shared" si="27"/>
        <v>-6.2262080766050758</v>
      </c>
      <c r="J98" s="72">
        <f t="shared" si="27"/>
        <v>3.1053810689577688</v>
      </c>
      <c r="K98" s="72">
        <f t="shared" si="27"/>
        <v>-3.4421014434868624</v>
      </c>
      <c r="L98" s="72">
        <f t="shared" si="27"/>
        <v>5.8078155982405235</v>
      </c>
      <c r="M98" s="72">
        <f t="shared" si="27"/>
        <v>7.3306317019988825</v>
      </c>
      <c r="N98" s="72">
        <f t="shared" si="27"/>
        <v>15.959735195942159</v>
      </c>
      <c r="O98" s="72">
        <f t="shared" si="27"/>
        <v>7.0810947395083019</v>
      </c>
      <c r="P98" s="72">
        <f t="shared" si="27"/>
        <v>1.6630808043589127</v>
      </c>
      <c r="Q98" s="72">
        <f t="shared" si="27"/>
        <v>-16.603236136901714</v>
      </c>
      <c r="R98" s="72">
        <f t="shared" si="27"/>
        <v>22.888714215454996</v>
      </c>
      <c r="S98" s="72">
        <f t="shared" si="27"/>
        <v>18.41273678749063</v>
      </c>
      <c r="T98" s="72">
        <f t="shared" si="27"/>
        <v>13.347644748076164</v>
      </c>
      <c r="U98" s="78">
        <f t="shared" si="15"/>
        <v>4.6387772487790642</v>
      </c>
      <c r="V98" s="78">
        <f t="shared" si="16"/>
        <v>8.8945623662386879</v>
      </c>
      <c r="W98" s="78">
        <f t="shared" si="17"/>
        <v>-1.3537983564455516</v>
      </c>
      <c r="X98" s="78">
        <f t="shared" si="18"/>
        <v>-2.9236034873255505</v>
      </c>
      <c r="Y98" s="78">
        <f t="shared" si="19"/>
        <v>0.71834815895745407</v>
      </c>
      <c r="Z98" s="78">
        <f t="shared" si="20"/>
        <v>11.245206892306058</v>
      </c>
      <c r="AA98" s="78">
        <f t="shared" si="21"/>
        <v>-2.681632997033276</v>
      </c>
      <c r="AB98" s="78">
        <f t="shared" si="22"/>
        <v>5.9543458125888264</v>
      </c>
      <c r="AC98" s="78">
        <f t="shared" si="26"/>
        <v>5.8978657608649065</v>
      </c>
    </row>
    <row r="99" spans="1:29" s="30" customFormat="1" ht="14" thickBo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s="30" customFormat="1" ht="14" thickTop="1" x14ac:dyDescent="0.15">
      <c r="A100" s="18" t="s">
        <v>1076</v>
      </c>
    </row>
    <row r="101" spans="1:29" ht="12.75" customHeight="1" x14ac:dyDescent="0.15"/>
    <row r="102" spans="1:29" ht="12.75" customHeight="1" x14ac:dyDescent="0.15"/>
    <row r="103" spans="1:29" ht="12.75" customHeight="1" x14ac:dyDescent="0.15">
      <c r="A103" s="24" t="s">
        <v>11</v>
      </c>
    </row>
    <row r="104" spans="1:29" ht="12.75" customHeight="1" x14ac:dyDescent="0.15"/>
    <row r="105" spans="1:29" ht="12.75" customHeight="1" x14ac:dyDescent="0.15"/>
    <row r="106" spans="1:29" ht="12.75" customHeight="1" x14ac:dyDescent="0.15"/>
    <row r="107" spans="1:29" ht="12.75" customHeight="1" x14ac:dyDescent="0.15"/>
    <row r="108" spans="1:29" ht="12.75" customHeight="1" x14ac:dyDescent="0.15"/>
    <row r="109" spans="1:29" ht="12.75" customHeight="1" x14ac:dyDescent="0.15"/>
    <row r="110" spans="1:29" ht="12.75" customHeight="1" x14ac:dyDescent="0.15"/>
    <row r="111" spans="1:29" ht="12.75" customHeight="1" x14ac:dyDescent="0.15"/>
  </sheetData>
  <mergeCells count="5">
    <mergeCell ref="A2:AC2"/>
    <mergeCell ref="A4:AC4"/>
    <mergeCell ref="B7:AC7"/>
    <mergeCell ref="B38:AC38"/>
    <mergeCell ref="B69:AC69"/>
  </mergeCells>
  <hyperlinks>
    <hyperlink ref="A103" location="NOTAS!A1" display="NOTAS" xr:uid="{00000000-0004-0000-1C00-000000000000}"/>
    <hyperlink ref="A1" location="ÍNDICE!A1" display="INDICE" xr:uid="{00000000-0004-0000-1C00-000001000000}"/>
  </hyperlinks>
  <pageMargins left="0.75" right="0.75" top="1" bottom="1" header="0" footer="0"/>
  <pageSetup orientation="portrait" verticalDpi="0" r:id="rId1"/>
  <headerFooter alignWithMargins="0"/>
  <ignoredErrors>
    <ignoredError sqref="AC9:AC36" formulaRange="1"/>
    <ignoredError sqref="AC81:AC86 AC87:AC8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31"/>
  <sheetViews>
    <sheetView showGridLines="0" zoomScaleNormal="100" workbookViewId="0">
      <selection sqref="A1:D1"/>
    </sheetView>
  </sheetViews>
  <sheetFormatPr baseColWidth="10" defaultColWidth="10.83203125" defaultRowHeight="13" x14ac:dyDescent="0.15"/>
  <cols>
    <col min="1" max="1" width="6.83203125" style="1" customWidth="1"/>
    <col min="2" max="2" width="10.83203125" style="1" customWidth="1"/>
    <col min="3" max="3" width="55.83203125" style="1" customWidth="1"/>
    <col min="4" max="16384" width="10.83203125" style="1"/>
  </cols>
  <sheetData>
    <row r="1" spans="1:24" x14ac:dyDescent="0.15">
      <c r="A1" s="81" t="s">
        <v>376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82" t="s">
        <v>375</v>
      </c>
      <c r="B2" s="82"/>
      <c r="C2" s="82"/>
      <c r="D2" s="82"/>
    </row>
    <row r="4" spans="1:24" x14ac:dyDescent="0.15">
      <c r="A4" s="1" t="s">
        <v>374</v>
      </c>
      <c r="B4" s="1" t="s">
        <v>1074</v>
      </c>
      <c r="C4" s="1" t="s">
        <v>1075</v>
      </c>
      <c r="D4" s="1" t="s">
        <v>373</v>
      </c>
    </row>
    <row r="5" spans="1:24" x14ac:dyDescent="0.15">
      <c r="A5" s="1">
        <v>1</v>
      </c>
      <c r="B5" s="1">
        <v>500100</v>
      </c>
      <c r="C5" s="1" t="s">
        <v>372</v>
      </c>
      <c r="D5" s="1" t="s">
        <v>3</v>
      </c>
    </row>
    <row r="6" spans="1:24" x14ac:dyDescent="0.15">
      <c r="A6" s="1">
        <v>2</v>
      </c>
      <c r="B6" s="1">
        <v>500200</v>
      </c>
      <c r="C6" s="1" t="s">
        <v>371</v>
      </c>
      <c r="D6" s="1" t="s">
        <v>3</v>
      </c>
    </row>
    <row r="7" spans="1:24" x14ac:dyDescent="0.15">
      <c r="A7" s="1">
        <v>3</v>
      </c>
      <c r="B7" s="1">
        <v>500300</v>
      </c>
      <c r="C7" s="1" t="s">
        <v>370</v>
      </c>
      <c r="D7" s="1" t="s">
        <v>3</v>
      </c>
    </row>
    <row r="8" spans="1:24" x14ac:dyDescent="0.15">
      <c r="A8" s="1">
        <v>4</v>
      </c>
      <c r="B8" s="1">
        <v>500310</v>
      </c>
      <c r="C8" s="1" t="s">
        <v>370</v>
      </c>
      <c r="D8" s="1" t="s">
        <v>3</v>
      </c>
    </row>
    <row r="9" spans="1:24" x14ac:dyDescent="0.15">
      <c r="A9" s="1">
        <v>5</v>
      </c>
      <c r="B9" s="1">
        <v>500390</v>
      </c>
      <c r="C9" s="1" t="s">
        <v>369</v>
      </c>
      <c r="D9" s="1" t="s">
        <v>3</v>
      </c>
    </row>
    <row r="10" spans="1:24" x14ac:dyDescent="0.15">
      <c r="A10" s="1">
        <v>6</v>
      </c>
      <c r="B10" s="1">
        <v>500400</v>
      </c>
      <c r="C10" s="1" t="s">
        <v>368</v>
      </c>
      <c r="D10" s="1" t="s">
        <v>3</v>
      </c>
    </row>
    <row r="11" spans="1:24" x14ac:dyDescent="0.15">
      <c r="A11" s="1">
        <v>7</v>
      </c>
      <c r="B11" s="1">
        <v>500500</v>
      </c>
      <c r="C11" s="1" t="s">
        <v>367</v>
      </c>
      <c r="D11" s="1" t="s">
        <v>3</v>
      </c>
    </row>
    <row r="12" spans="1:24" x14ac:dyDescent="0.15">
      <c r="A12" s="1">
        <v>8</v>
      </c>
      <c r="B12" s="1">
        <v>500600</v>
      </c>
      <c r="C12" s="1" t="s">
        <v>366</v>
      </c>
      <c r="D12" s="1" t="s">
        <v>3</v>
      </c>
    </row>
    <row r="13" spans="1:24" x14ac:dyDescent="0.15">
      <c r="A13" s="1">
        <v>9</v>
      </c>
      <c r="B13" s="1">
        <v>510111</v>
      </c>
      <c r="C13" s="1" t="s">
        <v>365</v>
      </c>
      <c r="D13" s="1" t="s">
        <v>3</v>
      </c>
    </row>
    <row r="14" spans="1:24" x14ac:dyDescent="0.15">
      <c r="A14" s="1">
        <v>10</v>
      </c>
      <c r="B14" s="1">
        <v>510119</v>
      </c>
      <c r="C14" s="1" t="s">
        <v>364</v>
      </c>
      <c r="D14" s="1" t="s">
        <v>3</v>
      </c>
    </row>
    <row r="15" spans="1:24" x14ac:dyDescent="0.15">
      <c r="A15" s="1">
        <v>11</v>
      </c>
      <c r="B15" s="1">
        <v>510121</v>
      </c>
      <c r="C15" s="1" t="s">
        <v>363</v>
      </c>
      <c r="D15" s="1" t="s">
        <v>3</v>
      </c>
    </row>
    <row r="16" spans="1:24" x14ac:dyDescent="0.15">
      <c r="A16" s="1">
        <v>12</v>
      </c>
      <c r="B16" s="1">
        <v>510129</v>
      </c>
      <c r="C16" s="1" t="s">
        <v>362</v>
      </c>
      <c r="D16" s="1" t="s">
        <v>3</v>
      </c>
    </row>
    <row r="17" spans="1:4" x14ac:dyDescent="0.15">
      <c r="A17" s="1">
        <v>13</v>
      </c>
      <c r="B17" s="1">
        <v>510130</v>
      </c>
      <c r="C17" s="1" t="s">
        <v>361</v>
      </c>
      <c r="D17" s="1" t="s">
        <v>3</v>
      </c>
    </row>
    <row r="18" spans="1:4" x14ac:dyDescent="0.15">
      <c r="A18" s="1">
        <v>14</v>
      </c>
      <c r="B18" s="1">
        <v>510211</v>
      </c>
      <c r="C18" s="1" t="s">
        <v>360</v>
      </c>
      <c r="D18" s="1" t="s">
        <v>3</v>
      </c>
    </row>
    <row r="19" spans="1:4" x14ac:dyDescent="0.15">
      <c r="A19" s="1">
        <v>15</v>
      </c>
      <c r="B19" s="1">
        <v>510219</v>
      </c>
      <c r="C19" s="1" t="s">
        <v>359</v>
      </c>
      <c r="D19" s="1" t="s">
        <v>3</v>
      </c>
    </row>
    <row r="20" spans="1:4" x14ac:dyDescent="0.15">
      <c r="A20" s="1">
        <v>16</v>
      </c>
      <c r="B20" s="1">
        <v>510220</v>
      </c>
      <c r="C20" s="1" t="s">
        <v>358</v>
      </c>
      <c r="D20" s="1" t="s">
        <v>3</v>
      </c>
    </row>
    <row r="21" spans="1:4" x14ac:dyDescent="0.15">
      <c r="A21" s="1">
        <v>17</v>
      </c>
      <c r="B21" s="1">
        <v>510310</v>
      </c>
      <c r="C21" s="1" t="s">
        <v>357</v>
      </c>
      <c r="D21" s="1" t="s">
        <v>3</v>
      </c>
    </row>
    <row r="22" spans="1:4" x14ac:dyDescent="0.15">
      <c r="A22" s="1">
        <v>18</v>
      </c>
      <c r="B22" s="1">
        <v>510320</v>
      </c>
      <c r="C22" s="1" t="s">
        <v>356</v>
      </c>
      <c r="D22" s="1" t="s">
        <v>3</v>
      </c>
    </row>
    <row r="23" spans="1:4" x14ac:dyDescent="0.15">
      <c r="A23" s="1">
        <v>19</v>
      </c>
      <c r="B23" s="1">
        <v>510330</v>
      </c>
      <c r="C23" s="1" t="s">
        <v>355</v>
      </c>
      <c r="D23" s="1" t="s">
        <v>3</v>
      </c>
    </row>
    <row r="24" spans="1:4" x14ac:dyDescent="0.15">
      <c r="A24" s="1">
        <v>20</v>
      </c>
      <c r="B24" s="1">
        <v>510400</v>
      </c>
      <c r="C24" s="1" t="s">
        <v>354</v>
      </c>
      <c r="D24" s="1" t="s">
        <v>3</v>
      </c>
    </row>
    <row r="25" spans="1:4" x14ac:dyDescent="0.15">
      <c r="A25" s="1">
        <v>21</v>
      </c>
      <c r="B25" s="1">
        <v>510510</v>
      </c>
      <c r="C25" s="1" t="s">
        <v>353</v>
      </c>
      <c r="D25" s="1" t="s">
        <v>3</v>
      </c>
    </row>
    <row r="26" spans="1:4" x14ac:dyDescent="0.15">
      <c r="A26" s="1">
        <v>22</v>
      </c>
      <c r="B26" s="1">
        <v>510521</v>
      </c>
      <c r="C26" s="1" t="s">
        <v>352</v>
      </c>
      <c r="D26" s="1" t="s">
        <v>3</v>
      </c>
    </row>
    <row r="27" spans="1:4" x14ac:dyDescent="0.15">
      <c r="A27" s="1">
        <v>23</v>
      </c>
      <c r="B27" s="1">
        <v>510529</v>
      </c>
      <c r="C27" s="1" t="s">
        <v>351</v>
      </c>
      <c r="D27" s="1" t="s">
        <v>3</v>
      </c>
    </row>
    <row r="28" spans="1:4" x14ac:dyDescent="0.15">
      <c r="A28" s="1">
        <v>24</v>
      </c>
      <c r="B28" s="1">
        <v>510530</v>
      </c>
      <c r="C28" s="1" t="s">
        <v>350</v>
      </c>
      <c r="D28" s="1" t="s">
        <v>3</v>
      </c>
    </row>
    <row r="29" spans="1:4" x14ac:dyDescent="0.15">
      <c r="A29" s="1">
        <v>25</v>
      </c>
      <c r="B29" s="1">
        <v>510531</v>
      </c>
      <c r="C29" s="1" t="s">
        <v>349</v>
      </c>
      <c r="D29" s="1" t="s">
        <v>3</v>
      </c>
    </row>
    <row r="30" spans="1:4" x14ac:dyDescent="0.15">
      <c r="A30" s="1">
        <v>26</v>
      </c>
      <c r="B30" s="1">
        <v>510539</v>
      </c>
      <c r="C30" s="1" t="s">
        <v>348</v>
      </c>
      <c r="D30" s="1" t="s">
        <v>3</v>
      </c>
    </row>
    <row r="31" spans="1:4" x14ac:dyDescent="0.15">
      <c r="A31" s="1">
        <v>27</v>
      </c>
      <c r="B31" s="1">
        <v>510540</v>
      </c>
      <c r="C31" s="1" t="s">
        <v>347</v>
      </c>
      <c r="D31" s="1" t="s">
        <v>3</v>
      </c>
    </row>
    <row r="32" spans="1:4" x14ac:dyDescent="0.15">
      <c r="A32" s="1">
        <v>28</v>
      </c>
      <c r="B32" s="1">
        <v>510610</v>
      </c>
      <c r="C32" s="1" t="s">
        <v>346</v>
      </c>
      <c r="D32" s="1" t="s">
        <v>3</v>
      </c>
    </row>
    <row r="33" spans="1:4" x14ac:dyDescent="0.15">
      <c r="A33" s="1">
        <v>29</v>
      </c>
      <c r="B33" s="1">
        <v>510620</v>
      </c>
      <c r="C33" s="1" t="s">
        <v>345</v>
      </c>
      <c r="D33" s="1" t="s">
        <v>3</v>
      </c>
    </row>
    <row r="34" spans="1:4" x14ac:dyDescent="0.15">
      <c r="A34" s="1">
        <v>30</v>
      </c>
      <c r="B34" s="1">
        <v>510710</v>
      </c>
      <c r="C34" s="1" t="s">
        <v>344</v>
      </c>
      <c r="D34" s="1" t="s">
        <v>3</v>
      </c>
    </row>
    <row r="35" spans="1:4" x14ac:dyDescent="0.15">
      <c r="A35" s="1">
        <v>31</v>
      </c>
      <c r="B35" s="1">
        <v>510720</v>
      </c>
      <c r="C35" s="1" t="s">
        <v>343</v>
      </c>
      <c r="D35" s="1" t="s">
        <v>3</v>
      </c>
    </row>
    <row r="36" spans="1:4" x14ac:dyDescent="0.15">
      <c r="A36" s="1">
        <v>32</v>
      </c>
      <c r="B36" s="1">
        <v>510810</v>
      </c>
      <c r="C36" s="1" t="s">
        <v>342</v>
      </c>
      <c r="D36" s="1" t="s">
        <v>3</v>
      </c>
    </row>
    <row r="37" spans="1:4" x14ac:dyDescent="0.15">
      <c r="A37" s="1">
        <v>33</v>
      </c>
      <c r="B37" s="1">
        <v>510820</v>
      </c>
      <c r="C37" s="1" t="s">
        <v>341</v>
      </c>
      <c r="D37" s="1" t="s">
        <v>3</v>
      </c>
    </row>
    <row r="38" spans="1:4" x14ac:dyDescent="0.15">
      <c r="A38" s="1">
        <v>34</v>
      </c>
      <c r="B38" s="1">
        <v>510910</v>
      </c>
      <c r="C38" s="1" t="s">
        <v>340</v>
      </c>
      <c r="D38" s="1" t="s">
        <v>3</v>
      </c>
    </row>
    <row r="39" spans="1:4" x14ac:dyDescent="0.15">
      <c r="A39" s="1">
        <v>35</v>
      </c>
      <c r="B39" s="1">
        <v>510990</v>
      </c>
      <c r="C39" s="1" t="s">
        <v>339</v>
      </c>
      <c r="D39" s="1" t="s">
        <v>3</v>
      </c>
    </row>
    <row r="40" spans="1:4" x14ac:dyDescent="0.15">
      <c r="A40" s="1">
        <v>36</v>
      </c>
      <c r="B40" s="1">
        <v>520100</v>
      </c>
      <c r="C40" s="1" t="s">
        <v>338</v>
      </c>
      <c r="D40" s="1" t="s">
        <v>3</v>
      </c>
    </row>
    <row r="41" spans="1:4" x14ac:dyDescent="0.15">
      <c r="A41" s="1">
        <v>37</v>
      </c>
      <c r="B41" s="1">
        <v>520210</v>
      </c>
      <c r="C41" s="1" t="s">
        <v>337</v>
      </c>
      <c r="D41" s="1" t="s">
        <v>3</v>
      </c>
    </row>
    <row r="42" spans="1:4" x14ac:dyDescent="0.15">
      <c r="A42" s="1">
        <v>38</v>
      </c>
      <c r="B42" s="1">
        <v>520291</v>
      </c>
      <c r="C42" s="1" t="s">
        <v>336</v>
      </c>
      <c r="D42" s="1" t="s">
        <v>3</v>
      </c>
    </row>
    <row r="43" spans="1:4" x14ac:dyDescent="0.15">
      <c r="A43" s="1">
        <v>39</v>
      </c>
      <c r="B43" s="1">
        <v>520299</v>
      </c>
      <c r="C43" s="1" t="s">
        <v>335</v>
      </c>
      <c r="D43" s="1" t="s">
        <v>3</v>
      </c>
    </row>
    <row r="44" spans="1:4" x14ac:dyDescent="0.15">
      <c r="A44" s="1">
        <v>40</v>
      </c>
      <c r="B44" s="1">
        <v>520300</v>
      </c>
      <c r="C44" s="1" t="s">
        <v>334</v>
      </c>
      <c r="D44" s="1" t="s">
        <v>3</v>
      </c>
    </row>
    <row r="45" spans="1:4" x14ac:dyDescent="0.15">
      <c r="A45" s="1">
        <v>41</v>
      </c>
      <c r="B45" s="1">
        <v>520411</v>
      </c>
      <c r="C45" s="1" t="s">
        <v>333</v>
      </c>
      <c r="D45" s="1" t="s">
        <v>3</v>
      </c>
    </row>
    <row r="46" spans="1:4" x14ac:dyDescent="0.15">
      <c r="A46" s="1">
        <v>42</v>
      </c>
      <c r="B46" s="1">
        <v>520419</v>
      </c>
      <c r="C46" s="1" t="s">
        <v>332</v>
      </c>
      <c r="D46" s="1" t="s">
        <v>3</v>
      </c>
    </row>
    <row r="47" spans="1:4" x14ac:dyDescent="0.15">
      <c r="A47" s="1">
        <v>43</v>
      </c>
      <c r="B47" s="1">
        <v>520420</v>
      </c>
      <c r="C47" s="1" t="s">
        <v>331</v>
      </c>
      <c r="D47" s="1" t="s">
        <v>3</v>
      </c>
    </row>
    <row r="48" spans="1:4" x14ac:dyDescent="0.15">
      <c r="A48" s="1">
        <v>44</v>
      </c>
      <c r="B48" s="1">
        <v>520511</v>
      </c>
      <c r="C48" s="1" t="s">
        <v>330</v>
      </c>
      <c r="D48" s="1" t="s">
        <v>3</v>
      </c>
    </row>
    <row r="49" spans="1:4" x14ac:dyDescent="0.15">
      <c r="A49" s="1">
        <v>45</v>
      </c>
      <c r="B49" s="1">
        <v>520512</v>
      </c>
      <c r="C49" s="1" t="s">
        <v>329</v>
      </c>
      <c r="D49" s="1" t="s">
        <v>3</v>
      </c>
    </row>
    <row r="50" spans="1:4" x14ac:dyDescent="0.15">
      <c r="A50" s="1">
        <v>46</v>
      </c>
      <c r="B50" s="1">
        <v>520513</v>
      </c>
      <c r="C50" s="1" t="s">
        <v>328</v>
      </c>
      <c r="D50" s="1" t="s">
        <v>3</v>
      </c>
    </row>
    <row r="51" spans="1:4" x14ac:dyDescent="0.15">
      <c r="A51" s="1">
        <v>47</v>
      </c>
      <c r="B51" s="1">
        <v>520514</v>
      </c>
      <c r="C51" s="1" t="s">
        <v>327</v>
      </c>
      <c r="D51" s="1" t="s">
        <v>3</v>
      </c>
    </row>
    <row r="52" spans="1:4" x14ac:dyDescent="0.15">
      <c r="A52" s="1">
        <v>48</v>
      </c>
      <c r="B52" s="1">
        <v>520515</v>
      </c>
      <c r="C52" s="1" t="s">
        <v>326</v>
      </c>
      <c r="D52" s="1" t="s">
        <v>3</v>
      </c>
    </row>
    <row r="53" spans="1:4" x14ac:dyDescent="0.15">
      <c r="A53" s="1">
        <v>49</v>
      </c>
      <c r="B53" s="1">
        <v>520521</v>
      </c>
      <c r="C53" s="1" t="s">
        <v>325</v>
      </c>
      <c r="D53" s="1" t="s">
        <v>3</v>
      </c>
    </row>
    <row r="54" spans="1:4" x14ac:dyDescent="0.15">
      <c r="A54" s="1">
        <v>50</v>
      </c>
      <c r="B54" s="1">
        <v>520522</v>
      </c>
      <c r="C54" s="1" t="s">
        <v>324</v>
      </c>
      <c r="D54" s="1" t="s">
        <v>3</v>
      </c>
    </row>
    <row r="55" spans="1:4" x14ac:dyDescent="0.15">
      <c r="A55" s="1">
        <v>51</v>
      </c>
      <c r="B55" s="1">
        <v>520523</v>
      </c>
      <c r="C55" s="1" t="s">
        <v>323</v>
      </c>
      <c r="D55" s="1" t="s">
        <v>3</v>
      </c>
    </row>
    <row r="56" spans="1:4" x14ac:dyDescent="0.15">
      <c r="A56" s="1">
        <v>52</v>
      </c>
      <c r="B56" s="1">
        <v>520524</v>
      </c>
      <c r="C56" s="1" t="s">
        <v>322</v>
      </c>
      <c r="D56" s="1" t="s">
        <v>3</v>
      </c>
    </row>
    <row r="57" spans="1:4" x14ac:dyDescent="0.15">
      <c r="A57" s="1">
        <v>53</v>
      </c>
      <c r="B57" s="1">
        <v>520525</v>
      </c>
      <c r="C57" s="1" t="s">
        <v>321</v>
      </c>
      <c r="D57" s="1" t="s">
        <v>3</v>
      </c>
    </row>
    <row r="58" spans="1:4" x14ac:dyDescent="0.15">
      <c r="A58" s="1">
        <v>54</v>
      </c>
      <c r="B58" s="1">
        <v>520526</v>
      </c>
      <c r="C58" s="1" t="s">
        <v>320</v>
      </c>
      <c r="D58" s="1" t="s">
        <v>3</v>
      </c>
    </row>
    <row r="59" spans="1:4" x14ac:dyDescent="0.15">
      <c r="A59" s="1">
        <v>55</v>
      </c>
      <c r="B59" s="1">
        <v>520527</v>
      </c>
      <c r="C59" s="1" t="s">
        <v>319</v>
      </c>
      <c r="D59" s="1" t="s">
        <v>3</v>
      </c>
    </row>
    <row r="60" spans="1:4" x14ac:dyDescent="0.15">
      <c r="A60" s="1">
        <v>56</v>
      </c>
      <c r="B60" s="1">
        <v>520528</v>
      </c>
      <c r="C60" s="1" t="s">
        <v>318</v>
      </c>
      <c r="D60" s="1" t="s">
        <v>3</v>
      </c>
    </row>
    <row r="61" spans="1:4" x14ac:dyDescent="0.15">
      <c r="A61" s="1">
        <v>57</v>
      </c>
      <c r="B61" s="1">
        <v>520531</v>
      </c>
      <c r="C61" s="1" t="s">
        <v>317</v>
      </c>
      <c r="D61" s="1" t="s">
        <v>3</v>
      </c>
    </row>
    <row r="62" spans="1:4" x14ac:dyDescent="0.15">
      <c r="A62" s="1">
        <v>58</v>
      </c>
      <c r="B62" s="1">
        <v>520532</v>
      </c>
      <c r="C62" s="1" t="s">
        <v>316</v>
      </c>
      <c r="D62" s="1" t="s">
        <v>3</v>
      </c>
    </row>
    <row r="63" spans="1:4" x14ac:dyDescent="0.15">
      <c r="A63" s="1">
        <v>59</v>
      </c>
      <c r="B63" s="1">
        <v>520533</v>
      </c>
      <c r="C63" s="1" t="s">
        <v>315</v>
      </c>
      <c r="D63" s="1" t="s">
        <v>3</v>
      </c>
    </row>
    <row r="64" spans="1:4" x14ac:dyDescent="0.15">
      <c r="A64" s="1">
        <v>60</v>
      </c>
      <c r="B64" s="1">
        <v>520534</v>
      </c>
      <c r="C64" s="1" t="s">
        <v>314</v>
      </c>
      <c r="D64" s="1" t="s">
        <v>3</v>
      </c>
    </row>
    <row r="65" spans="1:4" x14ac:dyDescent="0.15">
      <c r="A65" s="1">
        <v>61</v>
      </c>
      <c r="B65" s="1">
        <v>520535</v>
      </c>
      <c r="C65" s="1" t="s">
        <v>313</v>
      </c>
      <c r="D65" s="1" t="s">
        <v>3</v>
      </c>
    </row>
    <row r="66" spans="1:4" x14ac:dyDescent="0.15">
      <c r="A66" s="1">
        <v>62</v>
      </c>
      <c r="B66" s="1">
        <v>520541</v>
      </c>
      <c r="C66" s="1" t="s">
        <v>312</v>
      </c>
      <c r="D66" s="1" t="s">
        <v>3</v>
      </c>
    </row>
    <row r="67" spans="1:4" x14ac:dyDescent="0.15">
      <c r="A67" s="1">
        <v>63</v>
      </c>
      <c r="B67" s="1">
        <v>520542</v>
      </c>
      <c r="C67" s="1" t="s">
        <v>311</v>
      </c>
      <c r="D67" s="1" t="s">
        <v>3</v>
      </c>
    </row>
    <row r="68" spans="1:4" x14ac:dyDescent="0.15">
      <c r="A68" s="1">
        <v>64</v>
      </c>
      <c r="B68" s="1">
        <v>520543</v>
      </c>
      <c r="C68" s="1" t="s">
        <v>310</v>
      </c>
      <c r="D68" s="1" t="s">
        <v>3</v>
      </c>
    </row>
    <row r="69" spans="1:4" x14ac:dyDescent="0.15">
      <c r="A69" s="1">
        <v>65</v>
      </c>
      <c r="B69" s="1">
        <v>520544</v>
      </c>
      <c r="C69" s="1" t="s">
        <v>309</v>
      </c>
      <c r="D69" s="1" t="s">
        <v>3</v>
      </c>
    </row>
    <row r="70" spans="1:4" x14ac:dyDescent="0.15">
      <c r="A70" s="1">
        <v>66</v>
      </c>
      <c r="B70" s="1">
        <v>520545</v>
      </c>
      <c r="C70" s="1" t="s">
        <v>308</v>
      </c>
      <c r="D70" s="1" t="s">
        <v>3</v>
      </c>
    </row>
    <row r="71" spans="1:4" x14ac:dyDescent="0.15">
      <c r="A71" s="1">
        <v>67</v>
      </c>
      <c r="B71" s="1">
        <v>520546</v>
      </c>
      <c r="C71" s="1" t="s">
        <v>307</v>
      </c>
      <c r="D71" s="1" t="s">
        <v>3</v>
      </c>
    </row>
    <row r="72" spans="1:4" x14ac:dyDescent="0.15">
      <c r="A72" s="1">
        <v>68</v>
      </c>
      <c r="B72" s="1">
        <v>520547</v>
      </c>
      <c r="C72" s="1" t="s">
        <v>306</v>
      </c>
      <c r="D72" s="1" t="s">
        <v>3</v>
      </c>
    </row>
    <row r="73" spans="1:4" x14ac:dyDescent="0.15">
      <c r="A73" s="1">
        <v>69</v>
      </c>
      <c r="B73" s="1">
        <v>520548</v>
      </c>
      <c r="C73" s="1" t="s">
        <v>305</v>
      </c>
      <c r="D73" s="1" t="s">
        <v>3</v>
      </c>
    </row>
    <row r="74" spans="1:4" x14ac:dyDescent="0.15">
      <c r="A74" s="1">
        <v>70</v>
      </c>
      <c r="B74" s="1">
        <v>520611</v>
      </c>
      <c r="C74" s="1" t="s">
        <v>304</v>
      </c>
      <c r="D74" s="1" t="s">
        <v>3</v>
      </c>
    </row>
    <row r="75" spans="1:4" x14ac:dyDescent="0.15">
      <c r="A75" s="1">
        <v>71</v>
      </c>
      <c r="B75" s="1">
        <v>520612</v>
      </c>
      <c r="C75" s="1" t="s">
        <v>303</v>
      </c>
      <c r="D75" s="1" t="s">
        <v>3</v>
      </c>
    </row>
    <row r="76" spans="1:4" x14ac:dyDescent="0.15">
      <c r="A76" s="1">
        <v>72</v>
      </c>
      <c r="B76" s="1">
        <v>520613</v>
      </c>
      <c r="C76" s="1" t="s">
        <v>302</v>
      </c>
      <c r="D76" s="1" t="s">
        <v>3</v>
      </c>
    </row>
    <row r="77" spans="1:4" x14ac:dyDescent="0.15">
      <c r="A77" s="1">
        <v>73</v>
      </c>
      <c r="B77" s="1">
        <v>520614</v>
      </c>
      <c r="C77" s="1" t="s">
        <v>301</v>
      </c>
      <c r="D77" s="1" t="s">
        <v>3</v>
      </c>
    </row>
    <row r="78" spans="1:4" x14ac:dyDescent="0.15">
      <c r="A78" s="1">
        <v>74</v>
      </c>
      <c r="B78" s="1">
        <v>520615</v>
      </c>
      <c r="C78" s="1" t="s">
        <v>300</v>
      </c>
      <c r="D78" s="1" t="s">
        <v>3</v>
      </c>
    </row>
    <row r="79" spans="1:4" x14ac:dyDescent="0.15">
      <c r="A79" s="1">
        <v>75</v>
      </c>
      <c r="B79" s="1">
        <v>520621</v>
      </c>
      <c r="C79" s="1" t="s">
        <v>299</v>
      </c>
      <c r="D79" s="1" t="s">
        <v>3</v>
      </c>
    </row>
    <row r="80" spans="1:4" x14ac:dyDescent="0.15">
      <c r="A80" s="1">
        <v>76</v>
      </c>
      <c r="B80" s="1">
        <v>520622</v>
      </c>
      <c r="C80" s="1" t="s">
        <v>298</v>
      </c>
      <c r="D80" s="1" t="s">
        <v>3</v>
      </c>
    </row>
    <row r="81" spans="1:4" x14ac:dyDescent="0.15">
      <c r="A81" s="1">
        <v>77</v>
      </c>
      <c r="B81" s="1">
        <v>520623</v>
      </c>
      <c r="C81" s="1" t="s">
        <v>297</v>
      </c>
      <c r="D81" s="1" t="s">
        <v>3</v>
      </c>
    </row>
    <row r="82" spans="1:4" x14ac:dyDescent="0.15">
      <c r="A82" s="1">
        <v>78</v>
      </c>
      <c r="B82" s="1">
        <v>520624</v>
      </c>
      <c r="C82" s="1" t="s">
        <v>296</v>
      </c>
      <c r="D82" s="1" t="s">
        <v>3</v>
      </c>
    </row>
    <row r="83" spans="1:4" x14ac:dyDescent="0.15">
      <c r="A83" s="1">
        <v>79</v>
      </c>
      <c r="B83" s="1">
        <v>520625</v>
      </c>
      <c r="C83" s="1" t="s">
        <v>295</v>
      </c>
      <c r="D83" s="1" t="s">
        <v>3</v>
      </c>
    </row>
    <row r="84" spans="1:4" x14ac:dyDescent="0.15">
      <c r="A84" s="1">
        <v>80</v>
      </c>
      <c r="B84" s="1">
        <v>520631</v>
      </c>
      <c r="C84" s="1" t="s">
        <v>294</v>
      </c>
      <c r="D84" s="1" t="s">
        <v>3</v>
      </c>
    </row>
    <row r="85" spans="1:4" x14ac:dyDescent="0.15">
      <c r="A85" s="1">
        <v>81</v>
      </c>
      <c r="B85" s="1">
        <v>520632</v>
      </c>
      <c r="C85" s="1" t="s">
        <v>293</v>
      </c>
      <c r="D85" s="1" t="s">
        <v>3</v>
      </c>
    </row>
    <row r="86" spans="1:4" x14ac:dyDescent="0.15">
      <c r="A86" s="1">
        <v>82</v>
      </c>
      <c r="B86" s="1">
        <v>520633</v>
      </c>
      <c r="C86" s="1" t="s">
        <v>292</v>
      </c>
      <c r="D86" s="1" t="s">
        <v>3</v>
      </c>
    </row>
    <row r="87" spans="1:4" x14ac:dyDescent="0.15">
      <c r="A87" s="1">
        <v>83</v>
      </c>
      <c r="B87" s="1">
        <v>520634</v>
      </c>
      <c r="C87" s="1" t="s">
        <v>291</v>
      </c>
      <c r="D87" s="1" t="s">
        <v>3</v>
      </c>
    </row>
    <row r="88" spans="1:4" x14ac:dyDescent="0.15">
      <c r="A88" s="1">
        <v>84</v>
      </c>
      <c r="B88" s="1">
        <v>520635</v>
      </c>
      <c r="C88" s="1" t="s">
        <v>290</v>
      </c>
      <c r="D88" s="1" t="s">
        <v>3</v>
      </c>
    </row>
    <row r="89" spans="1:4" x14ac:dyDescent="0.15">
      <c r="A89" s="1">
        <v>85</v>
      </c>
      <c r="B89" s="1">
        <v>520641</v>
      </c>
      <c r="C89" s="1" t="s">
        <v>289</v>
      </c>
      <c r="D89" s="1" t="s">
        <v>3</v>
      </c>
    </row>
    <row r="90" spans="1:4" x14ac:dyDescent="0.15">
      <c r="A90" s="1">
        <v>86</v>
      </c>
      <c r="B90" s="1">
        <v>520642</v>
      </c>
      <c r="C90" s="1" t="s">
        <v>288</v>
      </c>
      <c r="D90" s="1" t="s">
        <v>3</v>
      </c>
    </row>
    <row r="91" spans="1:4" x14ac:dyDescent="0.15">
      <c r="A91" s="1">
        <v>87</v>
      </c>
      <c r="B91" s="1">
        <v>520643</v>
      </c>
      <c r="C91" s="1" t="s">
        <v>287</v>
      </c>
      <c r="D91" s="1" t="s">
        <v>3</v>
      </c>
    </row>
    <row r="92" spans="1:4" x14ac:dyDescent="0.15">
      <c r="A92" s="1">
        <v>88</v>
      </c>
      <c r="B92" s="1">
        <v>520644</v>
      </c>
      <c r="C92" s="1" t="s">
        <v>286</v>
      </c>
      <c r="D92" s="1" t="s">
        <v>3</v>
      </c>
    </row>
    <row r="93" spans="1:4" x14ac:dyDescent="0.15">
      <c r="A93" s="1">
        <v>89</v>
      </c>
      <c r="B93" s="1">
        <v>520645</v>
      </c>
      <c r="C93" s="1" t="s">
        <v>285</v>
      </c>
      <c r="D93" s="1" t="s">
        <v>3</v>
      </c>
    </row>
    <row r="94" spans="1:4" x14ac:dyDescent="0.15">
      <c r="A94" s="1">
        <v>90</v>
      </c>
      <c r="B94" s="1">
        <v>520710</v>
      </c>
      <c r="C94" s="1" t="s">
        <v>284</v>
      </c>
      <c r="D94" s="1" t="s">
        <v>3</v>
      </c>
    </row>
    <row r="95" spans="1:4" x14ac:dyDescent="0.15">
      <c r="A95" s="1">
        <v>91</v>
      </c>
      <c r="B95" s="1">
        <v>520790</v>
      </c>
      <c r="C95" s="1" t="s">
        <v>283</v>
      </c>
      <c r="D95" s="1" t="s">
        <v>3</v>
      </c>
    </row>
    <row r="96" spans="1:4" x14ac:dyDescent="0.15">
      <c r="A96" s="1">
        <v>92</v>
      </c>
      <c r="B96" s="1">
        <v>530110</v>
      </c>
      <c r="C96" s="1" t="s">
        <v>282</v>
      </c>
      <c r="D96" s="1" t="s">
        <v>3</v>
      </c>
    </row>
    <row r="97" spans="1:4" x14ac:dyDescent="0.15">
      <c r="A97" s="1">
        <v>93</v>
      </c>
      <c r="B97" s="1">
        <v>530121</v>
      </c>
      <c r="C97" s="1" t="s">
        <v>281</v>
      </c>
      <c r="D97" s="1" t="s">
        <v>3</v>
      </c>
    </row>
    <row r="98" spans="1:4" x14ac:dyDescent="0.15">
      <c r="A98" s="1">
        <v>94</v>
      </c>
      <c r="B98" s="1">
        <v>530129</v>
      </c>
      <c r="C98" s="1" t="s">
        <v>280</v>
      </c>
      <c r="D98" s="1" t="s">
        <v>3</v>
      </c>
    </row>
    <row r="99" spans="1:4" x14ac:dyDescent="0.15">
      <c r="A99" s="1">
        <v>95</v>
      </c>
      <c r="B99" s="1">
        <v>530130</v>
      </c>
      <c r="C99" s="1" t="s">
        <v>279</v>
      </c>
      <c r="D99" s="1" t="s">
        <v>3</v>
      </c>
    </row>
    <row r="100" spans="1:4" x14ac:dyDescent="0.15">
      <c r="A100" s="1">
        <v>96</v>
      </c>
      <c r="B100" s="1">
        <v>530210</v>
      </c>
      <c r="C100" s="1" t="s">
        <v>278</v>
      </c>
      <c r="D100" s="1" t="s">
        <v>3</v>
      </c>
    </row>
    <row r="101" spans="1:4" x14ac:dyDescent="0.15">
      <c r="A101" s="1">
        <v>97</v>
      </c>
      <c r="B101" s="1">
        <v>530290</v>
      </c>
      <c r="C101" s="1" t="s">
        <v>277</v>
      </c>
      <c r="D101" s="1" t="s">
        <v>3</v>
      </c>
    </row>
    <row r="102" spans="1:4" x14ac:dyDescent="0.15">
      <c r="A102" s="1">
        <v>98</v>
      </c>
      <c r="B102" s="1">
        <v>530310</v>
      </c>
      <c r="C102" s="1" t="s">
        <v>276</v>
      </c>
      <c r="D102" s="1" t="s">
        <v>3</v>
      </c>
    </row>
    <row r="103" spans="1:4" x14ac:dyDescent="0.15">
      <c r="A103" s="1">
        <v>99</v>
      </c>
      <c r="B103" s="1">
        <v>530390</v>
      </c>
      <c r="C103" s="1" t="s">
        <v>275</v>
      </c>
      <c r="D103" s="1" t="s">
        <v>3</v>
      </c>
    </row>
    <row r="104" spans="1:4" x14ac:dyDescent="0.15">
      <c r="A104" s="1">
        <v>100</v>
      </c>
      <c r="B104" s="1">
        <v>530410</v>
      </c>
      <c r="C104" s="1" t="s">
        <v>274</v>
      </c>
      <c r="D104" s="1" t="s">
        <v>3</v>
      </c>
    </row>
    <row r="105" spans="1:4" x14ac:dyDescent="0.15">
      <c r="A105" s="1">
        <v>101</v>
      </c>
      <c r="B105" s="1">
        <v>530490</v>
      </c>
      <c r="C105" s="1" t="s">
        <v>273</v>
      </c>
      <c r="D105" s="1" t="s">
        <v>3</v>
      </c>
    </row>
    <row r="106" spans="1:4" x14ac:dyDescent="0.15">
      <c r="A106" s="1">
        <v>102</v>
      </c>
      <c r="B106" s="1">
        <v>530500</v>
      </c>
      <c r="C106" s="1" t="s">
        <v>272</v>
      </c>
      <c r="D106" s="1" t="s">
        <v>3</v>
      </c>
    </row>
    <row r="107" spans="1:4" x14ac:dyDescent="0.15">
      <c r="A107" s="1">
        <v>103</v>
      </c>
      <c r="B107" s="1">
        <v>530511</v>
      </c>
      <c r="C107" s="1" t="s">
        <v>271</v>
      </c>
      <c r="D107" s="1" t="s">
        <v>3</v>
      </c>
    </row>
    <row r="108" spans="1:4" x14ac:dyDescent="0.15">
      <c r="A108" s="1">
        <v>104</v>
      </c>
      <c r="B108" s="1">
        <v>530519</v>
      </c>
      <c r="C108" s="1" t="s">
        <v>270</v>
      </c>
      <c r="D108" s="1" t="s">
        <v>3</v>
      </c>
    </row>
    <row r="109" spans="1:4" x14ac:dyDescent="0.15">
      <c r="A109" s="1">
        <v>105</v>
      </c>
      <c r="B109" s="1">
        <v>530521</v>
      </c>
      <c r="C109" s="1" t="s">
        <v>269</v>
      </c>
      <c r="D109" s="1" t="s">
        <v>3</v>
      </c>
    </row>
    <row r="110" spans="1:4" x14ac:dyDescent="0.15">
      <c r="A110" s="1">
        <v>106</v>
      </c>
      <c r="B110" s="1">
        <v>530529</v>
      </c>
      <c r="C110" s="1" t="s">
        <v>268</v>
      </c>
      <c r="D110" s="1" t="s">
        <v>3</v>
      </c>
    </row>
    <row r="111" spans="1:4" x14ac:dyDescent="0.15">
      <c r="A111" s="1">
        <v>107</v>
      </c>
      <c r="B111" s="1">
        <v>530590</v>
      </c>
      <c r="C111" s="1" t="s">
        <v>267</v>
      </c>
      <c r="D111" s="1" t="s">
        <v>3</v>
      </c>
    </row>
    <row r="112" spans="1:4" x14ac:dyDescent="0.15">
      <c r="A112" s="1">
        <v>108</v>
      </c>
      <c r="B112" s="1">
        <v>530610</v>
      </c>
      <c r="C112" s="1" t="s">
        <v>266</v>
      </c>
      <c r="D112" s="1" t="s">
        <v>3</v>
      </c>
    </row>
    <row r="113" spans="1:4" x14ac:dyDescent="0.15">
      <c r="A113" s="1">
        <v>109</v>
      </c>
      <c r="B113" s="1">
        <v>530620</v>
      </c>
      <c r="C113" s="1" t="s">
        <v>265</v>
      </c>
      <c r="D113" s="1" t="s">
        <v>3</v>
      </c>
    </row>
    <row r="114" spans="1:4" x14ac:dyDescent="0.15">
      <c r="A114" s="1">
        <v>110</v>
      </c>
      <c r="B114" s="1">
        <v>530710</v>
      </c>
      <c r="C114" s="1" t="s">
        <v>264</v>
      </c>
      <c r="D114" s="1" t="s">
        <v>3</v>
      </c>
    </row>
    <row r="115" spans="1:4" x14ac:dyDescent="0.15">
      <c r="A115" s="1">
        <v>111</v>
      </c>
      <c r="B115" s="1">
        <v>530720</v>
      </c>
      <c r="C115" s="1" t="s">
        <v>263</v>
      </c>
      <c r="D115" s="1" t="s">
        <v>3</v>
      </c>
    </row>
    <row r="116" spans="1:4" x14ac:dyDescent="0.15">
      <c r="A116" s="1">
        <v>112</v>
      </c>
      <c r="B116" s="1">
        <v>530810</v>
      </c>
      <c r="C116" s="1" t="s">
        <v>262</v>
      </c>
      <c r="D116" s="1" t="s">
        <v>3</v>
      </c>
    </row>
    <row r="117" spans="1:4" x14ac:dyDescent="0.15">
      <c r="A117" s="1">
        <v>113</v>
      </c>
      <c r="B117" s="1">
        <v>530820</v>
      </c>
      <c r="C117" s="1" t="s">
        <v>261</v>
      </c>
      <c r="D117" s="1" t="s">
        <v>3</v>
      </c>
    </row>
    <row r="118" spans="1:4" x14ac:dyDescent="0.15">
      <c r="A118" s="1">
        <v>114</v>
      </c>
      <c r="B118" s="1">
        <v>530890</v>
      </c>
      <c r="C118" s="1" t="s">
        <v>260</v>
      </c>
      <c r="D118" s="1" t="s">
        <v>3</v>
      </c>
    </row>
    <row r="119" spans="1:4" x14ac:dyDescent="0.15">
      <c r="A119" s="1">
        <v>115</v>
      </c>
      <c r="B119" s="1">
        <v>540110</v>
      </c>
      <c r="C119" s="1" t="s">
        <v>259</v>
      </c>
      <c r="D119" s="1" t="s">
        <v>3</v>
      </c>
    </row>
    <row r="120" spans="1:4" x14ac:dyDescent="0.15">
      <c r="A120" s="1">
        <v>116</v>
      </c>
      <c r="B120" s="1">
        <v>540120</v>
      </c>
      <c r="C120" s="1" t="s">
        <v>258</v>
      </c>
      <c r="D120" s="1" t="s">
        <v>3</v>
      </c>
    </row>
    <row r="121" spans="1:4" x14ac:dyDescent="0.15">
      <c r="A121" s="1">
        <v>117</v>
      </c>
      <c r="B121" s="1">
        <v>540210</v>
      </c>
      <c r="C121" s="1" t="s">
        <v>256</v>
      </c>
      <c r="D121" s="1" t="s">
        <v>3</v>
      </c>
    </row>
    <row r="122" spans="1:4" x14ac:dyDescent="0.15">
      <c r="A122" s="1">
        <v>118</v>
      </c>
      <c r="B122" s="1">
        <v>540211</v>
      </c>
      <c r="C122" s="1" t="s">
        <v>257</v>
      </c>
      <c r="D122" s="1" t="s">
        <v>3</v>
      </c>
    </row>
    <row r="123" spans="1:4" x14ac:dyDescent="0.15">
      <c r="A123" s="1">
        <v>119</v>
      </c>
      <c r="B123" s="1">
        <v>540219</v>
      </c>
      <c r="C123" s="1" t="s">
        <v>256</v>
      </c>
      <c r="D123" s="1" t="s">
        <v>3</v>
      </c>
    </row>
    <row r="124" spans="1:4" x14ac:dyDescent="0.15">
      <c r="A124" s="1">
        <v>120</v>
      </c>
      <c r="B124" s="1">
        <v>540220</v>
      </c>
      <c r="C124" s="1" t="s">
        <v>255</v>
      </c>
      <c r="D124" s="1" t="s">
        <v>3</v>
      </c>
    </row>
    <row r="125" spans="1:4" x14ac:dyDescent="0.15">
      <c r="A125" s="1">
        <v>121</v>
      </c>
      <c r="B125" s="1">
        <v>540231</v>
      </c>
      <c r="C125" s="1" t="s">
        <v>254</v>
      </c>
      <c r="D125" s="1" t="s">
        <v>3</v>
      </c>
    </row>
    <row r="126" spans="1:4" x14ac:dyDescent="0.15">
      <c r="A126" s="1">
        <v>122</v>
      </c>
      <c r="B126" s="1">
        <v>540232</v>
      </c>
      <c r="C126" s="1" t="s">
        <v>253</v>
      </c>
      <c r="D126" s="1" t="s">
        <v>3</v>
      </c>
    </row>
    <row r="127" spans="1:4" x14ac:dyDescent="0.15">
      <c r="A127" s="1">
        <v>123</v>
      </c>
      <c r="B127" s="1">
        <v>540233</v>
      </c>
      <c r="C127" s="1" t="s">
        <v>252</v>
      </c>
      <c r="D127" s="1" t="s">
        <v>3</v>
      </c>
    </row>
    <row r="128" spans="1:4" x14ac:dyDescent="0.15">
      <c r="A128" s="1">
        <v>124</v>
      </c>
      <c r="B128" s="1">
        <v>540234</v>
      </c>
      <c r="C128" s="1" t="s">
        <v>251</v>
      </c>
      <c r="D128" s="1" t="s">
        <v>3</v>
      </c>
    </row>
    <row r="129" spans="1:4" x14ac:dyDescent="0.15">
      <c r="A129" s="1">
        <v>125</v>
      </c>
      <c r="B129" s="1">
        <v>540239</v>
      </c>
      <c r="C129" s="1" t="s">
        <v>250</v>
      </c>
      <c r="D129" s="1" t="s">
        <v>3</v>
      </c>
    </row>
    <row r="130" spans="1:4" x14ac:dyDescent="0.15">
      <c r="A130" s="1">
        <v>126</v>
      </c>
      <c r="B130" s="1">
        <v>540241</v>
      </c>
      <c r="C130" s="1" t="s">
        <v>249</v>
      </c>
      <c r="D130" s="1" t="s">
        <v>3</v>
      </c>
    </row>
    <row r="131" spans="1:4" x14ac:dyDescent="0.15">
      <c r="A131" s="1">
        <v>127</v>
      </c>
      <c r="B131" s="1">
        <v>540242</v>
      </c>
      <c r="C131" s="1" t="s">
        <v>248</v>
      </c>
      <c r="D131" s="1" t="s">
        <v>3</v>
      </c>
    </row>
    <row r="132" spans="1:4" x14ac:dyDescent="0.15">
      <c r="A132" s="1">
        <v>128</v>
      </c>
      <c r="B132" s="1">
        <v>540243</v>
      </c>
      <c r="C132" s="1" t="s">
        <v>247</v>
      </c>
      <c r="D132" s="1" t="s">
        <v>3</v>
      </c>
    </row>
    <row r="133" spans="1:4" x14ac:dyDescent="0.15">
      <c r="A133" s="1">
        <v>129</v>
      </c>
      <c r="B133" s="1">
        <v>540244</v>
      </c>
      <c r="C133" s="1" t="s">
        <v>159</v>
      </c>
      <c r="D133" s="1" t="s">
        <v>3</v>
      </c>
    </row>
    <row r="134" spans="1:4" x14ac:dyDescent="0.15">
      <c r="A134" s="1">
        <v>130</v>
      </c>
      <c r="B134" s="1">
        <v>540245</v>
      </c>
      <c r="C134" s="1" t="s">
        <v>246</v>
      </c>
      <c r="D134" s="1" t="s">
        <v>3</v>
      </c>
    </row>
    <row r="135" spans="1:4" x14ac:dyDescent="0.15">
      <c r="A135" s="1">
        <v>131</v>
      </c>
      <c r="B135" s="1">
        <v>540246</v>
      </c>
      <c r="C135" s="1" t="s">
        <v>245</v>
      </c>
      <c r="D135" s="1" t="s">
        <v>3</v>
      </c>
    </row>
    <row r="136" spans="1:4" x14ac:dyDescent="0.15">
      <c r="A136" s="1">
        <v>132</v>
      </c>
      <c r="B136" s="1">
        <v>540247</v>
      </c>
      <c r="C136" s="1" t="s">
        <v>244</v>
      </c>
      <c r="D136" s="1" t="s">
        <v>3</v>
      </c>
    </row>
    <row r="137" spans="1:4" x14ac:dyDescent="0.15">
      <c r="A137" s="1">
        <v>133</v>
      </c>
      <c r="B137" s="1">
        <v>540248</v>
      </c>
      <c r="C137" s="1" t="s">
        <v>243</v>
      </c>
      <c r="D137" s="1" t="s">
        <v>3</v>
      </c>
    </row>
    <row r="138" spans="1:4" x14ac:dyDescent="0.15">
      <c r="A138" s="1">
        <v>134</v>
      </c>
      <c r="B138" s="1">
        <v>540249</v>
      </c>
      <c r="C138" s="1" t="s">
        <v>242</v>
      </c>
      <c r="D138" s="1" t="s">
        <v>3</v>
      </c>
    </row>
    <row r="139" spans="1:4" x14ac:dyDescent="0.15">
      <c r="A139" s="1">
        <v>135</v>
      </c>
      <c r="B139" s="1">
        <v>540251</v>
      </c>
      <c r="C139" s="1" t="s">
        <v>241</v>
      </c>
      <c r="D139" s="1" t="s">
        <v>3</v>
      </c>
    </row>
    <row r="140" spans="1:4" x14ac:dyDescent="0.15">
      <c r="A140" s="1">
        <v>136</v>
      </c>
      <c r="B140" s="1">
        <v>540252</v>
      </c>
      <c r="C140" s="1" t="s">
        <v>240</v>
      </c>
      <c r="D140" s="1" t="s">
        <v>3</v>
      </c>
    </row>
    <row r="141" spans="1:4" x14ac:dyDescent="0.15">
      <c r="A141" s="1">
        <v>137</v>
      </c>
      <c r="B141" s="1">
        <v>540253</v>
      </c>
      <c r="C141" s="1" t="e">
        <v>#N/A</v>
      </c>
      <c r="D141" s="1" t="s">
        <v>3</v>
      </c>
    </row>
    <row r="142" spans="1:4" x14ac:dyDescent="0.15">
      <c r="A142" s="1">
        <v>138</v>
      </c>
      <c r="B142" s="1">
        <v>540259</v>
      </c>
      <c r="C142" s="1" t="s">
        <v>239</v>
      </c>
      <c r="D142" s="1" t="s">
        <v>3</v>
      </c>
    </row>
    <row r="143" spans="1:4" x14ac:dyDescent="0.15">
      <c r="A143" s="1">
        <v>139</v>
      </c>
      <c r="B143" s="1">
        <v>540261</v>
      </c>
      <c r="C143" s="1" t="s">
        <v>238</v>
      </c>
      <c r="D143" s="1" t="s">
        <v>3</v>
      </c>
    </row>
    <row r="144" spans="1:4" x14ac:dyDescent="0.15">
      <c r="A144" s="1">
        <v>140</v>
      </c>
      <c r="B144" s="1">
        <v>540262</v>
      </c>
      <c r="C144" s="1" t="s">
        <v>237</v>
      </c>
      <c r="D144" s="1" t="s">
        <v>3</v>
      </c>
    </row>
    <row r="145" spans="1:4" x14ac:dyDescent="0.15">
      <c r="A145" s="1">
        <v>141</v>
      </c>
      <c r="B145" s="1">
        <v>540263</v>
      </c>
      <c r="C145" s="1" t="e">
        <v>#N/A</v>
      </c>
      <c r="D145" s="1" t="s">
        <v>3</v>
      </c>
    </row>
    <row r="146" spans="1:4" x14ac:dyDescent="0.15">
      <c r="A146" s="1">
        <v>142</v>
      </c>
      <c r="B146" s="1">
        <v>540269</v>
      </c>
      <c r="C146" s="1" t="s">
        <v>236</v>
      </c>
      <c r="D146" s="1" t="s">
        <v>3</v>
      </c>
    </row>
    <row r="147" spans="1:4" x14ac:dyDescent="0.15">
      <c r="A147" s="1">
        <v>143</v>
      </c>
      <c r="B147" s="1">
        <v>540310</v>
      </c>
      <c r="C147" s="1" t="s">
        <v>235</v>
      </c>
      <c r="D147" s="1" t="s">
        <v>3</v>
      </c>
    </row>
    <row r="148" spans="1:4" x14ac:dyDescent="0.15">
      <c r="A148" s="1">
        <v>144</v>
      </c>
      <c r="B148" s="1">
        <v>540320</v>
      </c>
      <c r="C148" s="1" t="s">
        <v>234</v>
      </c>
      <c r="D148" s="1" t="s">
        <v>3</v>
      </c>
    </row>
    <row r="149" spans="1:4" x14ac:dyDescent="0.15">
      <c r="A149" s="1">
        <v>145</v>
      </c>
      <c r="B149" s="1">
        <v>540331</v>
      </c>
      <c r="C149" s="1" t="s">
        <v>233</v>
      </c>
      <c r="D149" s="1" t="s">
        <v>3</v>
      </c>
    </row>
    <row r="150" spans="1:4" x14ac:dyDescent="0.15">
      <c r="A150" s="1">
        <v>146</v>
      </c>
      <c r="B150" s="1">
        <v>540332</v>
      </c>
      <c r="C150" s="1" t="s">
        <v>232</v>
      </c>
      <c r="D150" s="1" t="s">
        <v>3</v>
      </c>
    </row>
    <row r="151" spans="1:4" x14ac:dyDescent="0.15">
      <c r="A151" s="1">
        <v>147</v>
      </c>
      <c r="B151" s="1">
        <v>540333</v>
      </c>
      <c r="C151" s="1" t="s">
        <v>231</v>
      </c>
      <c r="D151" s="1" t="s">
        <v>3</v>
      </c>
    </row>
    <row r="152" spans="1:4" x14ac:dyDescent="0.15">
      <c r="A152" s="1">
        <v>148</v>
      </c>
      <c r="B152" s="1">
        <v>540339</v>
      </c>
      <c r="C152" s="1" t="s">
        <v>230</v>
      </c>
      <c r="D152" s="1" t="s">
        <v>3</v>
      </c>
    </row>
    <row r="153" spans="1:4" x14ac:dyDescent="0.15">
      <c r="A153" s="1">
        <v>149</v>
      </c>
      <c r="B153" s="1">
        <v>540341</v>
      </c>
      <c r="C153" s="1" t="s">
        <v>229</v>
      </c>
      <c r="D153" s="1" t="s">
        <v>3</v>
      </c>
    </row>
    <row r="154" spans="1:4" x14ac:dyDescent="0.15">
      <c r="A154" s="1">
        <v>150</v>
      </c>
      <c r="B154" s="1">
        <v>540342</v>
      </c>
      <c r="C154" s="1" t="s">
        <v>228</v>
      </c>
      <c r="D154" s="1" t="s">
        <v>3</v>
      </c>
    </row>
    <row r="155" spans="1:4" x14ac:dyDescent="0.15">
      <c r="A155" s="1">
        <v>151</v>
      </c>
      <c r="B155" s="1">
        <v>540349</v>
      </c>
      <c r="C155" s="1" t="s">
        <v>227</v>
      </c>
      <c r="D155" s="1" t="s">
        <v>3</v>
      </c>
    </row>
    <row r="156" spans="1:4" x14ac:dyDescent="0.15">
      <c r="A156" s="1">
        <v>152</v>
      </c>
      <c r="B156" s="1">
        <v>540410</v>
      </c>
      <c r="C156" s="1" t="s">
        <v>226</v>
      </c>
      <c r="D156" s="1" t="s">
        <v>3</v>
      </c>
    </row>
    <row r="157" spans="1:4" x14ac:dyDescent="0.15">
      <c r="A157" s="1">
        <v>153</v>
      </c>
      <c r="B157" s="1">
        <v>540411</v>
      </c>
      <c r="C157" s="1" t="s">
        <v>226</v>
      </c>
      <c r="D157" s="1" t="s">
        <v>3</v>
      </c>
    </row>
    <row r="158" spans="1:4" x14ac:dyDescent="0.15">
      <c r="A158" s="1">
        <v>154</v>
      </c>
      <c r="B158" s="1">
        <v>540412</v>
      </c>
      <c r="C158" s="1" t="s">
        <v>226</v>
      </c>
      <c r="D158" s="1" t="s">
        <v>3</v>
      </c>
    </row>
    <row r="159" spans="1:4" x14ac:dyDescent="0.15">
      <c r="A159" s="1">
        <v>155</v>
      </c>
      <c r="B159" s="1">
        <v>540419</v>
      </c>
      <c r="C159" s="1" t="s">
        <v>226</v>
      </c>
      <c r="D159" s="1" t="s">
        <v>3</v>
      </c>
    </row>
    <row r="160" spans="1:4" x14ac:dyDescent="0.15">
      <c r="A160" s="1">
        <v>156</v>
      </c>
      <c r="B160" s="1">
        <v>540490</v>
      </c>
      <c r="C160" s="1" t="s">
        <v>225</v>
      </c>
      <c r="D160" s="1" t="s">
        <v>3</v>
      </c>
    </row>
    <row r="161" spans="1:4" x14ac:dyDescent="0.15">
      <c r="A161" s="1">
        <v>157</v>
      </c>
      <c r="B161" s="1">
        <v>540500</v>
      </c>
      <c r="C161" s="1" t="s">
        <v>224</v>
      </c>
      <c r="D161" s="1" t="s">
        <v>3</v>
      </c>
    </row>
    <row r="162" spans="1:4" x14ac:dyDescent="0.15">
      <c r="A162" s="1">
        <v>158</v>
      </c>
      <c r="B162" s="1">
        <v>540600</v>
      </c>
      <c r="C162" s="1" t="s">
        <v>223</v>
      </c>
      <c r="D162" s="1" t="s">
        <v>3</v>
      </c>
    </row>
    <row r="163" spans="1:4" x14ac:dyDescent="0.15">
      <c r="A163" s="1">
        <v>159</v>
      </c>
      <c r="B163" s="1">
        <v>540610</v>
      </c>
      <c r="C163" s="1" t="s">
        <v>222</v>
      </c>
      <c r="D163" s="1" t="s">
        <v>3</v>
      </c>
    </row>
    <row r="164" spans="1:4" x14ac:dyDescent="0.15">
      <c r="A164" s="1">
        <v>160</v>
      </c>
      <c r="B164" s="1">
        <v>540620</v>
      </c>
      <c r="C164" s="1" t="s">
        <v>221</v>
      </c>
      <c r="D164" s="1" t="s">
        <v>3</v>
      </c>
    </row>
    <row r="165" spans="1:4" x14ac:dyDescent="0.15">
      <c r="A165" s="1">
        <v>161</v>
      </c>
      <c r="B165" s="1">
        <v>550110</v>
      </c>
      <c r="C165" s="1" t="s">
        <v>220</v>
      </c>
      <c r="D165" s="1" t="s">
        <v>3</v>
      </c>
    </row>
    <row r="166" spans="1:4" x14ac:dyDescent="0.15">
      <c r="A166" s="1">
        <v>162</v>
      </c>
      <c r="B166" s="1">
        <v>550120</v>
      </c>
      <c r="C166" s="1" t="s">
        <v>219</v>
      </c>
      <c r="D166" s="1" t="s">
        <v>3</v>
      </c>
    </row>
    <row r="167" spans="1:4" x14ac:dyDescent="0.15">
      <c r="A167" s="1">
        <v>163</v>
      </c>
      <c r="B167" s="1">
        <v>550130</v>
      </c>
      <c r="C167" s="1" t="s">
        <v>218</v>
      </c>
      <c r="D167" s="1" t="s">
        <v>3</v>
      </c>
    </row>
    <row r="168" spans="1:4" x14ac:dyDescent="0.15">
      <c r="A168" s="1">
        <v>164</v>
      </c>
      <c r="B168" s="1">
        <v>550140</v>
      </c>
      <c r="C168" s="1" t="s">
        <v>217</v>
      </c>
      <c r="D168" s="1" t="s">
        <v>3</v>
      </c>
    </row>
    <row r="169" spans="1:4" x14ac:dyDescent="0.15">
      <c r="A169" s="1">
        <v>165</v>
      </c>
      <c r="B169" s="1">
        <v>550190</v>
      </c>
      <c r="C169" s="1" t="s">
        <v>216</v>
      </c>
      <c r="D169" s="1" t="s">
        <v>3</v>
      </c>
    </row>
    <row r="170" spans="1:4" x14ac:dyDescent="0.15">
      <c r="A170" s="1">
        <v>166</v>
      </c>
      <c r="B170" s="1">
        <v>550200</v>
      </c>
      <c r="C170" s="1" t="s">
        <v>215</v>
      </c>
      <c r="D170" s="1" t="s">
        <v>3</v>
      </c>
    </row>
    <row r="171" spans="1:4" x14ac:dyDescent="0.15">
      <c r="A171" s="1">
        <v>167</v>
      </c>
      <c r="B171" s="1">
        <v>550310</v>
      </c>
      <c r="C171" s="1" t="s">
        <v>214</v>
      </c>
      <c r="D171" s="1" t="s">
        <v>3</v>
      </c>
    </row>
    <row r="172" spans="1:4" x14ac:dyDescent="0.15">
      <c r="A172" s="1">
        <v>168</v>
      </c>
      <c r="B172" s="1">
        <v>550311</v>
      </c>
      <c r="C172" s="1" t="s">
        <v>213</v>
      </c>
      <c r="D172" s="1" t="s">
        <v>3</v>
      </c>
    </row>
    <row r="173" spans="1:4" x14ac:dyDescent="0.15">
      <c r="A173" s="1">
        <v>169</v>
      </c>
      <c r="B173" s="1">
        <v>550319</v>
      </c>
      <c r="C173" s="1" t="s">
        <v>212</v>
      </c>
      <c r="D173" s="1" t="s">
        <v>3</v>
      </c>
    </row>
    <row r="174" spans="1:4" x14ac:dyDescent="0.15">
      <c r="A174" s="1">
        <v>170</v>
      </c>
      <c r="B174" s="1">
        <v>550320</v>
      </c>
      <c r="C174" s="1" t="s">
        <v>211</v>
      </c>
      <c r="D174" s="1" t="s">
        <v>3</v>
      </c>
    </row>
    <row r="175" spans="1:4" x14ac:dyDescent="0.15">
      <c r="A175" s="1">
        <v>171</v>
      </c>
      <c r="B175" s="1">
        <v>550330</v>
      </c>
      <c r="C175" s="1" t="s">
        <v>210</v>
      </c>
      <c r="D175" s="1" t="s">
        <v>3</v>
      </c>
    </row>
    <row r="176" spans="1:4" x14ac:dyDescent="0.15">
      <c r="A176" s="1">
        <v>172</v>
      </c>
      <c r="B176" s="1">
        <v>550340</v>
      </c>
      <c r="C176" s="1" t="s">
        <v>209</v>
      </c>
      <c r="D176" s="1" t="s">
        <v>3</v>
      </c>
    </row>
    <row r="177" spans="1:4" x14ac:dyDescent="0.15">
      <c r="A177" s="1">
        <v>173</v>
      </c>
      <c r="B177" s="1">
        <v>550390</v>
      </c>
      <c r="C177" s="1" t="s">
        <v>208</v>
      </c>
      <c r="D177" s="1" t="s">
        <v>3</v>
      </c>
    </row>
    <row r="178" spans="1:4" x14ac:dyDescent="0.15">
      <c r="A178" s="1">
        <v>174</v>
      </c>
      <c r="B178" s="1">
        <v>550410</v>
      </c>
      <c r="C178" s="1" t="s">
        <v>207</v>
      </c>
      <c r="D178" s="1" t="s">
        <v>3</v>
      </c>
    </row>
    <row r="179" spans="1:4" x14ac:dyDescent="0.15">
      <c r="A179" s="1">
        <v>175</v>
      </c>
      <c r="B179" s="1">
        <v>550490</v>
      </c>
      <c r="C179" s="1" t="s">
        <v>206</v>
      </c>
      <c r="D179" s="1" t="s">
        <v>3</v>
      </c>
    </row>
    <row r="180" spans="1:4" x14ac:dyDescent="0.15">
      <c r="A180" s="1">
        <v>176</v>
      </c>
      <c r="B180" s="1">
        <v>550510</v>
      </c>
      <c r="C180" s="1" t="s">
        <v>205</v>
      </c>
      <c r="D180" s="1" t="s">
        <v>3</v>
      </c>
    </row>
    <row r="181" spans="1:4" x14ac:dyDescent="0.15">
      <c r="A181" s="1">
        <v>177</v>
      </c>
      <c r="B181" s="1">
        <v>550520</v>
      </c>
      <c r="C181" s="1" t="s">
        <v>204</v>
      </c>
      <c r="D181" s="1" t="s">
        <v>3</v>
      </c>
    </row>
    <row r="182" spans="1:4" x14ac:dyDescent="0.15">
      <c r="A182" s="1">
        <v>178</v>
      </c>
      <c r="B182" s="1">
        <v>550610</v>
      </c>
      <c r="C182" s="1" t="s">
        <v>203</v>
      </c>
      <c r="D182" s="1" t="s">
        <v>3</v>
      </c>
    </row>
    <row r="183" spans="1:4" x14ac:dyDescent="0.15">
      <c r="A183" s="1">
        <v>179</v>
      </c>
      <c r="B183" s="1">
        <v>550620</v>
      </c>
      <c r="C183" s="1" t="s">
        <v>202</v>
      </c>
      <c r="D183" s="1" t="s">
        <v>3</v>
      </c>
    </row>
    <row r="184" spans="1:4" x14ac:dyDescent="0.15">
      <c r="A184" s="1">
        <v>180</v>
      </c>
      <c r="B184" s="1">
        <v>550630</v>
      </c>
      <c r="C184" s="1" t="s">
        <v>201</v>
      </c>
      <c r="D184" s="1" t="s">
        <v>3</v>
      </c>
    </row>
    <row r="185" spans="1:4" x14ac:dyDescent="0.15">
      <c r="A185" s="1">
        <v>181</v>
      </c>
      <c r="B185" s="1">
        <v>550690</v>
      </c>
      <c r="C185" s="1" t="s">
        <v>200</v>
      </c>
      <c r="D185" s="1" t="s">
        <v>3</v>
      </c>
    </row>
    <row r="186" spans="1:4" x14ac:dyDescent="0.15">
      <c r="A186" s="1">
        <v>182</v>
      </c>
      <c r="B186" s="1">
        <v>550700</v>
      </c>
      <c r="C186" s="1" t="s">
        <v>199</v>
      </c>
      <c r="D186" s="1" t="s">
        <v>3</v>
      </c>
    </row>
    <row r="187" spans="1:4" x14ac:dyDescent="0.15">
      <c r="A187" s="1">
        <v>183</v>
      </c>
      <c r="B187" s="1">
        <v>550810</v>
      </c>
      <c r="C187" s="1" t="s">
        <v>198</v>
      </c>
      <c r="D187" s="1" t="s">
        <v>3</v>
      </c>
    </row>
    <row r="188" spans="1:4" x14ac:dyDescent="0.15">
      <c r="A188" s="1">
        <v>184</v>
      </c>
      <c r="B188" s="1">
        <v>550820</v>
      </c>
      <c r="C188" s="1" t="s">
        <v>197</v>
      </c>
      <c r="D188" s="1" t="s">
        <v>3</v>
      </c>
    </row>
    <row r="189" spans="1:4" x14ac:dyDescent="0.15">
      <c r="A189" s="1">
        <v>185</v>
      </c>
      <c r="B189" s="1">
        <v>550911</v>
      </c>
      <c r="C189" s="1" t="s">
        <v>196</v>
      </c>
      <c r="D189" s="1" t="s">
        <v>3</v>
      </c>
    </row>
    <row r="190" spans="1:4" x14ac:dyDescent="0.15">
      <c r="A190" s="1">
        <v>186</v>
      </c>
      <c r="B190" s="1">
        <v>550912</v>
      </c>
      <c r="C190" s="1" t="s">
        <v>195</v>
      </c>
      <c r="D190" s="1" t="s">
        <v>3</v>
      </c>
    </row>
    <row r="191" spans="1:4" x14ac:dyDescent="0.15">
      <c r="A191" s="1">
        <v>187</v>
      </c>
      <c r="B191" s="1">
        <v>550921</v>
      </c>
      <c r="C191" s="1" t="s">
        <v>194</v>
      </c>
      <c r="D191" s="1" t="s">
        <v>3</v>
      </c>
    </row>
    <row r="192" spans="1:4" x14ac:dyDescent="0.15">
      <c r="A192" s="1">
        <v>188</v>
      </c>
      <c r="B192" s="1">
        <v>550922</v>
      </c>
      <c r="C192" s="1" t="s">
        <v>193</v>
      </c>
      <c r="D192" s="1" t="s">
        <v>3</v>
      </c>
    </row>
    <row r="193" spans="1:4" x14ac:dyDescent="0.15">
      <c r="A193" s="1">
        <v>189</v>
      </c>
      <c r="B193" s="1">
        <v>550931</v>
      </c>
      <c r="C193" s="1" t="s">
        <v>192</v>
      </c>
      <c r="D193" s="1" t="s">
        <v>3</v>
      </c>
    </row>
    <row r="194" spans="1:4" x14ac:dyDescent="0.15">
      <c r="A194" s="1">
        <v>190</v>
      </c>
      <c r="B194" s="1">
        <v>550932</v>
      </c>
      <c r="C194" s="1" t="s">
        <v>191</v>
      </c>
      <c r="D194" s="1" t="s">
        <v>3</v>
      </c>
    </row>
    <row r="195" spans="1:4" x14ac:dyDescent="0.15">
      <c r="A195" s="1">
        <v>191</v>
      </c>
      <c r="B195" s="1">
        <v>550941</v>
      </c>
      <c r="C195" s="1" t="s">
        <v>190</v>
      </c>
      <c r="D195" s="1" t="s">
        <v>3</v>
      </c>
    </row>
    <row r="196" spans="1:4" x14ac:dyDescent="0.15">
      <c r="A196" s="1">
        <v>192</v>
      </c>
      <c r="B196" s="1">
        <v>550942</v>
      </c>
      <c r="C196" s="1" t="s">
        <v>189</v>
      </c>
      <c r="D196" s="1" t="s">
        <v>3</v>
      </c>
    </row>
    <row r="197" spans="1:4" x14ac:dyDescent="0.15">
      <c r="A197" s="1">
        <v>193</v>
      </c>
      <c r="B197" s="1">
        <v>550951</v>
      </c>
      <c r="C197" s="1" t="s">
        <v>188</v>
      </c>
      <c r="D197" s="1" t="s">
        <v>3</v>
      </c>
    </row>
    <row r="198" spans="1:4" x14ac:dyDescent="0.15">
      <c r="A198" s="1">
        <v>194</v>
      </c>
      <c r="B198" s="1">
        <v>550952</v>
      </c>
      <c r="C198" s="1" t="s">
        <v>187</v>
      </c>
      <c r="D198" s="1" t="s">
        <v>3</v>
      </c>
    </row>
    <row r="199" spans="1:4" x14ac:dyDescent="0.15">
      <c r="A199" s="1">
        <v>195</v>
      </c>
      <c r="B199" s="1">
        <v>550953</v>
      </c>
      <c r="C199" s="1" t="s">
        <v>186</v>
      </c>
      <c r="D199" s="1" t="s">
        <v>3</v>
      </c>
    </row>
    <row r="200" spans="1:4" x14ac:dyDescent="0.15">
      <c r="A200" s="1">
        <v>196</v>
      </c>
      <c r="B200" s="1">
        <v>550959</v>
      </c>
      <c r="C200" s="1" t="s">
        <v>185</v>
      </c>
      <c r="D200" s="1" t="s">
        <v>3</v>
      </c>
    </row>
    <row r="201" spans="1:4" x14ac:dyDescent="0.15">
      <c r="A201" s="1">
        <v>197</v>
      </c>
      <c r="B201" s="1">
        <v>550961</v>
      </c>
      <c r="C201" s="1" t="s">
        <v>184</v>
      </c>
      <c r="D201" s="1" t="s">
        <v>3</v>
      </c>
    </row>
    <row r="202" spans="1:4" x14ac:dyDescent="0.15">
      <c r="A202" s="1">
        <v>198</v>
      </c>
      <c r="B202" s="1">
        <v>550962</v>
      </c>
      <c r="C202" s="1" t="s">
        <v>183</v>
      </c>
      <c r="D202" s="1" t="s">
        <v>3</v>
      </c>
    </row>
    <row r="203" spans="1:4" x14ac:dyDescent="0.15">
      <c r="A203" s="1">
        <v>199</v>
      </c>
      <c r="B203" s="1">
        <v>550969</v>
      </c>
      <c r="C203" s="1" t="s">
        <v>182</v>
      </c>
      <c r="D203" s="1" t="s">
        <v>3</v>
      </c>
    </row>
    <row r="204" spans="1:4" x14ac:dyDescent="0.15">
      <c r="A204" s="1">
        <v>200</v>
      </c>
      <c r="B204" s="1">
        <v>550991</v>
      </c>
      <c r="C204" s="1" t="s">
        <v>181</v>
      </c>
      <c r="D204" s="1" t="s">
        <v>3</v>
      </c>
    </row>
    <row r="205" spans="1:4" x14ac:dyDescent="0.15">
      <c r="A205" s="1">
        <v>201</v>
      </c>
      <c r="B205" s="1">
        <v>550992</v>
      </c>
      <c r="C205" s="1" t="s">
        <v>180</v>
      </c>
      <c r="D205" s="1" t="s">
        <v>3</v>
      </c>
    </row>
    <row r="206" spans="1:4" x14ac:dyDescent="0.15">
      <c r="A206" s="1">
        <v>202</v>
      </c>
      <c r="B206" s="1">
        <v>550999</v>
      </c>
      <c r="C206" s="1" t="s">
        <v>180</v>
      </c>
      <c r="D206" s="1" t="s">
        <v>3</v>
      </c>
    </row>
    <row r="207" spans="1:4" x14ac:dyDescent="0.15">
      <c r="A207" s="1">
        <v>203</v>
      </c>
      <c r="B207" s="1">
        <v>551011</v>
      </c>
      <c r="C207" s="1" t="s">
        <v>179</v>
      </c>
      <c r="D207" s="1" t="s">
        <v>3</v>
      </c>
    </row>
    <row r="208" spans="1:4" x14ac:dyDescent="0.15">
      <c r="A208" s="1">
        <v>204</v>
      </c>
      <c r="B208" s="1">
        <v>551012</v>
      </c>
      <c r="C208" s="1" t="s">
        <v>178</v>
      </c>
      <c r="D208" s="1" t="s">
        <v>3</v>
      </c>
    </row>
    <row r="209" spans="1:4" x14ac:dyDescent="0.15">
      <c r="A209" s="1">
        <v>205</v>
      </c>
      <c r="B209" s="1">
        <v>551020</v>
      </c>
      <c r="C209" s="1" t="s">
        <v>177</v>
      </c>
      <c r="D209" s="1" t="s">
        <v>3</v>
      </c>
    </row>
    <row r="210" spans="1:4" x14ac:dyDescent="0.15">
      <c r="A210" s="1">
        <v>206</v>
      </c>
      <c r="B210" s="1">
        <v>551030</v>
      </c>
      <c r="C210" s="1" t="s">
        <v>176</v>
      </c>
      <c r="D210" s="1" t="s">
        <v>3</v>
      </c>
    </row>
    <row r="211" spans="1:4" x14ac:dyDescent="0.15">
      <c r="A211" s="1">
        <v>207</v>
      </c>
      <c r="B211" s="1">
        <v>551090</v>
      </c>
      <c r="C211" s="1" t="s">
        <v>175</v>
      </c>
      <c r="D211" s="1" t="s">
        <v>3</v>
      </c>
    </row>
    <row r="212" spans="1:4" x14ac:dyDescent="0.15">
      <c r="A212" s="1">
        <v>208</v>
      </c>
      <c r="B212" s="1">
        <v>551110</v>
      </c>
      <c r="C212" s="1" t="s">
        <v>174</v>
      </c>
      <c r="D212" s="1" t="s">
        <v>3</v>
      </c>
    </row>
    <row r="213" spans="1:4" x14ac:dyDescent="0.15">
      <c r="A213" s="1">
        <v>209</v>
      </c>
      <c r="B213" s="1">
        <v>551120</v>
      </c>
      <c r="C213" s="1" t="s">
        <v>173</v>
      </c>
      <c r="D213" s="1" t="s">
        <v>3</v>
      </c>
    </row>
    <row r="214" spans="1:4" x14ac:dyDescent="0.15">
      <c r="A214" s="1">
        <v>210</v>
      </c>
      <c r="B214" s="1">
        <v>551130</v>
      </c>
      <c r="C214" s="1" t="s">
        <v>172</v>
      </c>
      <c r="D214" s="1" t="s">
        <v>3</v>
      </c>
    </row>
    <row r="215" spans="1:4" x14ac:dyDescent="0.15">
      <c r="A215" s="1">
        <v>211</v>
      </c>
      <c r="B215" s="1">
        <v>560410</v>
      </c>
      <c r="C215" s="1" t="s">
        <v>171</v>
      </c>
      <c r="D215" s="1" t="s">
        <v>3</v>
      </c>
    </row>
    <row r="216" spans="1:4" x14ac:dyDescent="0.15">
      <c r="A216" s="1">
        <v>212</v>
      </c>
      <c r="B216" s="1">
        <v>560420</v>
      </c>
      <c r="C216" s="1" t="s">
        <v>170</v>
      </c>
      <c r="D216" s="1" t="s">
        <v>3</v>
      </c>
    </row>
    <row r="217" spans="1:4" x14ac:dyDescent="0.15">
      <c r="A217" s="1">
        <v>213</v>
      </c>
      <c r="B217" s="1">
        <v>560490</v>
      </c>
      <c r="C217" s="1" t="s">
        <v>169</v>
      </c>
      <c r="D217" s="1" t="s">
        <v>3</v>
      </c>
    </row>
    <row r="218" spans="1:4" x14ac:dyDescent="0.15">
      <c r="A218" s="1">
        <v>214</v>
      </c>
      <c r="B218" s="1">
        <v>560500</v>
      </c>
      <c r="C218" s="1" t="s">
        <v>168</v>
      </c>
      <c r="D218" s="1" t="s">
        <v>3</v>
      </c>
    </row>
    <row r="219" spans="1:4" x14ac:dyDescent="0.15">
      <c r="A219" s="1">
        <v>215</v>
      </c>
      <c r="B219" s="1">
        <v>560600</v>
      </c>
      <c r="C219" s="1" t="s">
        <v>167</v>
      </c>
      <c r="D219" s="1" t="s">
        <v>3</v>
      </c>
    </row>
    <row r="220" spans="1:4" x14ac:dyDescent="0.15">
      <c r="A220" s="1">
        <v>216</v>
      </c>
      <c r="B220" s="1">
        <v>560710</v>
      </c>
      <c r="C220" s="1" t="s">
        <v>166</v>
      </c>
      <c r="D220" s="1" t="s">
        <v>3</v>
      </c>
    </row>
    <row r="221" spans="1:4" x14ac:dyDescent="0.15">
      <c r="A221" s="1">
        <v>217</v>
      </c>
      <c r="B221" s="1">
        <v>560721</v>
      </c>
      <c r="C221" s="1" t="s">
        <v>165</v>
      </c>
      <c r="D221" s="1" t="s">
        <v>3</v>
      </c>
    </row>
    <row r="222" spans="1:4" x14ac:dyDescent="0.15">
      <c r="A222" s="1">
        <v>218</v>
      </c>
      <c r="B222" s="1">
        <v>560729</v>
      </c>
      <c r="C222" s="1" t="s">
        <v>164</v>
      </c>
      <c r="D222" s="1" t="s">
        <v>3</v>
      </c>
    </row>
    <row r="223" spans="1:4" x14ac:dyDescent="0.15">
      <c r="A223" s="1">
        <v>219</v>
      </c>
      <c r="B223" s="1">
        <v>560741</v>
      </c>
      <c r="C223" s="1" t="s">
        <v>163</v>
      </c>
      <c r="D223" s="1" t="s">
        <v>3</v>
      </c>
    </row>
    <row r="224" spans="1:4" x14ac:dyDescent="0.15">
      <c r="A224" s="1">
        <v>220</v>
      </c>
      <c r="B224" s="1">
        <v>560749</v>
      </c>
      <c r="C224" s="1" t="s">
        <v>162</v>
      </c>
      <c r="D224" s="1" t="s">
        <v>3</v>
      </c>
    </row>
    <row r="225" spans="1:4" x14ac:dyDescent="0.15">
      <c r="A225" s="1">
        <v>221</v>
      </c>
      <c r="B225" s="1">
        <v>560750</v>
      </c>
      <c r="C225" s="1" t="s">
        <v>161</v>
      </c>
      <c r="D225" s="1" t="s">
        <v>3</v>
      </c>
    </row>
    <row r="226" spans="1:4" x14ac:dyDescent="0.15">
      <c r="A226" s="1">
        <v>222</v>
      </c>
      <c r="B226" s="1">
        <v>560790</v>
      </c>
      <c r="C226" s="1" t="s">
        <v>160</v>
      </c>
      <c r="D226" s="1" t="s">
        <v>3</v>
      </c>
    </row>
    <row r="227" spans="1:4" x14ac:dyDescent="0.15">
      <c r="A227" s="1">
        <v>223</v>
      </c>
      <c r="B227" s="1">
        <v>701910</v>
      </c>
      <c r="C227" s="1" t="s">
        <v>159</v>
      </c>
      <c r="D227" s="1" t="s">
        <v>3</v>
      </c>
    </row>
    <row r="228" spans="1:4" x14ac:dyDescent="0.15">
      <c r="A228" s="1">
        <v>224</v>
      </c>
      <c r="B228" s="1">
        <v>701911</v>
      </c>
      <c r="C228" s="1" t="s">
        <v>159</v>
      </c>
      <c r="D228" s="1" t="s">
        <v>3</v>
      </c>
    </row>
    <row r="229" spans="1:4" x14ac:dyDescent="0.15">
      <c r="A229" s="1">
        <v>225</v>
      </c>
      <c r="B229" s="1">
        <v>701912</v>
      </c>
      <c r="C229" s="1" t="s">
        <v>159</v>
      </c>
      <c r="D229" s="1" t="s">
        <v>3</v>
      </c>
    </row>
    <row r="230" spans="1:4" x14ac:dyDescent="0.15">
      <c r="A230" s="1">
        <v>226</v>
      </c>
      <c r="B230" s="1">
        <v>701919</v>
      </c>
      <c r="C230" s="1" t="s">
        <v>159</v>
      </c>
      <c r="D230" s="1" t="s">
        <v>3</v>
      </c>
    </row>
    <row r="231" spans="1:4" x14ac:dyDescent="0.15">
      <c r="A231" s="1">
        <v>227</v>
      </c>
      <c r="B231" s="1">
        <v>520851</v>
      </c>
      <c r="C231" s="1" t="s">
        <v>158</v>
      </c>
      <c r="D231" s="1" t="s">
        <v>3</v>
      </c>
    </row>
  </sheetData>
  <mergeCells count="2">
    <mergeCell ref="A1:D1"/>
    <mergeCell ref="A2:D2"/>
  </mergeCells>
  <hyperlinks>
    <hyperlink ref="B140" location="%C3%8DNDICE!A1" display="540252" xr:uid="{00000000-0004-0000-0200-000000000000}"/>
    <hyperlink ref="B141" location="NOTAS!A1" display="540259" xr:uid="{00000000-0004-0000-0200-000001000000}"/>
  </hyperlinks>
  <pageMargins left="0.75" right="0.75" top="1" bottom="1" header="0" footer="0"/>
  <pageSetup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B34"/>
  <sheetViews>
    <sheetView showGridLines="0" zoomScaleNormal="100" workbookViewId="0"/>
  </sheetViews>
  <sheetFormatPr baseColWidth="10" defaultColWidth="10.83203125" defaultRowHeight="13" x14ac:dyDescent="0.15"/>
  <cols>
    <col min="1" max="1" width="10.83203125" style="24"/>
    <col min="2" max="23" width="11" style="24" bestFit="1" customWidth="1"/>
    <col min="24" max="27" width="11" style="24" customWidth="1"/>
    <col min="28" max="28" width="11.5" style="24" bestFit="1" customWidth="1"/>
    <col min="29" max="16384" width="10.83203125" style="24"/>
  </cols>
  <sheetData>
    <row r="1" spans="1:28" s="30" customFormat="1" x14ac:dyDescent="0.15">
      <c r="A1" s="56" t="s">
        <v>0</v>
      </c>
    </row>
    <row r="2" spans="1:28" s="30" customFormat="1" x14ac:dyDescent="0.15">
      <c r="A2" s="83" t="s">
        <v>58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0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0"/>
      <c r="Z3" s="67"/>
      <c r="AA3" s="77"/>
      <c r="AB3" s="3"/>
    </row>
    <row r="4" spans="1:28" s="30" customFormat="1" x14ac:dyDescent="0.15">
      <c r="A4" s="83" t="s">
        <v>1102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30" customFormat="1" ht="14" thickTop="1" x14ac:dyDescent="0.15">
      <c r="A6" s="31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30" customFormat="1" ht="14" thickTop="1" x14ac:dyDescent="0.1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0"/>
      <c r="Z8" s="67"/>
      <c r="AA8" s="77"/>
      <c r="AB8" s="3"/>
    </row>
    <row r="9" spans="1:28" s="30" customFormat="1" x14ac:dyDescent="0.15">
      <c r="A9" s="32" t="s">
        <v>3</v>
      </c>
      <c r="B9" s="8">
        <v>481.20221800000002</v>
      </c>
      <c r="C9" s="8">
        <v>394.02337499999999</v>
      </c>
      <c r="D9" s="8">
        <v>470.719064</v>
      </c>
      <c r="E9" s="8">
        <v>451.76525600000002</v>
      </c>
      <c r="F9" s="8">
        <v>472.33707600000002</v>
      </c>
      <c r="G9" s="8">
        <v>516.24655199999995</v>
      </c>
      <c r="H9" s="8">
        <v>528.18114000000003</v>
      </c>
      <c r="I9" s="8">
        <v>531.42409799999996</v>
      </c>
      <c r="J9" s="8">
        <v>513.37368600000002</v>
      </c>
      <c r="K9" s="8">
        <v>542.29402600000003</v>
      </c>
      <c r="L9" s="8">
        <v>533.38322600000004</v>
      </c>
      <c r="M9" s="8">
        <v>517.37616100000002</v>
      </c>
      <c r="N9" s="8">
        <v>451.69028900000001</v>
      </c>
      <c r="O9" s="38">
        <v>453.95103599999999</v>
      </c>
      <c r="P9" s="38">
        <v>364.192072</v>
      </c>
      <c r="Q9" s="38">
        <v>430.96811100000002</v>
      </c>
      <c r="R9" s="38">
        <v>459.69278200000002</v>
      </c>
      <c r="S9" s="38">
        <v>468.75474300000002</v>
      </c>
      <c r="T9" s="38">
        <v>459.63986699999998</v>
      </c>
      <c r="U9" s="38">
        <v>432.294892</v>
      </c>
      <c r="V9" s="38">
        <v>419.17991699999999</v>
      </c>
      <c r="W9" s="38">
        <v>376.75602700000002</v>
      </c>
      <c r="X9" s="38">
        <v>348.62809900000002</v>
      </c>
      <c r="Y9" s="42">
        <v>379.21434199999999</v>
      </c>
      <c r="Z9" s="42">
        <v>245.90135600000002</v>
      </c>
      <c r="AA9" s="42">
        <v>219.92673599999998</v>
      </c>
      <c r="AB9" s="38">
        <f>SUM(B9:AA9)</f>
        <v>11463.116146999999</v>
      </c>
    </row>
    <row r="10" spans="1:28" s="30" customFormat="1" x14ac:dyDescent="0.15">
      <c r="A10" s="32" t="s">
        <v>4</v>
      </c>
      <c r="B10" s="8">
        <v>415.18150800000001</v>
      </c>
      <c r="C10" s="8">
        <v>516.18071999999995</v>
      </c>
      <c r="D10" s="8">
        <v>732.19662000000005</v>
      </c>
      <c r="E10" s="8">
        <v>669.47389799999996</v>
      </c>
      <c r="F10" s="8">
        <v>761.30915700000003</v>
      </c>
      <c r="G10" s="8">
        <v>929.72098600000004</v>
      </c>
      <c r="H10" s="8">
        <v>675.30328899999995</v>
      </c>
      <c r="I10" s="8">
        <v>727.75784499999997</v>
      </c>
      <c r="J10" s="8">
        <v>722.79383800000005</v>
      </c>
      <c r="K10" s="8">
        <v>622.45387600000004</v>
      </c>
      <c r="L10" s="8">
        <v>668.45765300000005</v>
      </c>
      <c r="M10" s="8">
        <v>629.36517800000001</v>
      </c>
      <c r="N10" s="8">
        <v>655.33287600000006</v>
      </c>
      <c r="O10" s="10">
        <v>507.48674099999999</v>
      </c>
      <c r="P10" s="10">
        <v>414.40545200000003</v>
      </c>
      <c r="Q10" s="10">
        <v>461.40200099999998</v>
      </c>
      <c r="R10" s="10">
        <v>510.59601099999998</v>
      </c>
      <c r="S10" s="10">
        <v>625.477802</v>
      </c>
      <c r="T10" s="10">
        <v>675.68591600000002</v>
      </c>
      <c r="U10" s="10">
        <v>737.85528199999999</v>
      </c>
      <c r="V10" s="10">
        <v>705.39159299999994</v>
      </c>
      <c r="W10" s="10">
        <v>724.582131</v>
      </c>
      <c r="X10" s="10">
        <v>694.76216299999976</v>
      </c>
      <c r="Y10" s="10">
        <v>755.3554290000003</v>
      </c>
      <c r="Z10" s="10">
        <v>701.73460600000021</v>
      </c>
      <c r="AA10" s="10">
        <v>680.62504899999999</v>
      </c>
      <c r="AB10" s="38">
        <f t="shared" ref="AB10:AB14" si="0">SUM(B10:AA10)</f>
        <v>16920.887620000001</v>
      </c>
    </row>
    <row r="11" spans="1:28" s="30" customFormat="1" x14ac:dyDescent="0.15">
      <c r="A11" s="34" t="s">
        <v>5</v>
      </c>
      <c r="B11" s="8">
        <v>2502.5252489999998</v>
      </c>
      <c r="C11" s="8">
        <v>3513.0587289999994</v>
      </c>
      <c r="D11" s="8">
        <v>5303.5753669999986</v>
      </c>
      <c r="E11" s="8">
        <v>6195.6897170000002</v>
      </c>
      <c r="F11" s="8">
        <v>7240.7979969999951</v>
      </c>
      <c r="G11" s="8">
        <v>8067.7746819999984</v>
      </c>
      <c r="H11" s="8">
        <v>7497.908183999999</v>
      </c>
      <c r="I11" s="8">
        <v>7253.0037120000015</v>
      </c>
      <c r="J11" s="8">
        <v>6975.7364449999977</v>
      </c>
      <c r="K11" s="8">
        <v>7183.6842899999974</v>
      </c>
      <c r="L11" s="8">
        <v>7071.3052750000006</v>
      </c>
      <c r="M11" s="8">
        <v>6077.1497130000007</v>
      </c>
      <c r="N11" s="8">
        <v>4934.4370809999982</v>
      </c>
      <c r="O11" s="12">
        <v>4693.255704000002</v>
      </c>
      <c r="P11" s="12">
        <v>3971.9246759999992</v>
      </c>
      <c r="Q11" s="12">
        <v>4160.2403630000008</v>
      </c>
      <c r="R11" s="12">
        <v>4379.2091289999989</v>
      </c>
      <c r="S11" s="12">
        <v>4266.6483239999998</v>
      </c>
      <c r="T11" s="12">
        <v>4405.7493429999968</v>
      </c>
      <c r="U11" s="12">
        <v>4556.0815289999982</v>
      </c>
      <c r="V11" s="12">
        <v>4497.9990499999994</v>
      </c>
      <c r="W11" s="12">
        <v>4304.7245239999993</v>
      </c>
      <c r="X11" s="12">
        <v>4157.6799510000019</v>
      </c>
      <c r="Y11" s="12">
        <v>4246.8888429999988</v>
      </c>
      <c r="Z11" s="12">
        <v>4132.3953600000004</v>
      </c>
      <c r="AA11" s="12">
        <v>3347.0879619999982</v>
      </c>
      <c r="AB11" s="38">
        <f t="shared" si="0"/>
        <v>134936.53119899996</v>
      </c>
    </row>
    <row r="12" spans="1:28" s="30" customFormat="1" x14ac:dyDescent="0.15">
      <c r="A12" s="32" t="s">
        <v>6</v>
      </c>
      <c r="B12" s="8">
        <v>459.56668999999988</v>
      </c>
      <c r="C12" s="8">
        <v>630.48074500000007</v>
      </c>
      <c r="D12" s="8">
        <v>891.66347799999971</v>
      </c>
      <c r="E12" s="8">
        <v>1045.4331850000001</v>
      </c>
      <c r="F12" s="8">
        <v>1227.0308500000001</v>
      </c>
      <c r="G12" s="8">
        <v>1245.7114320000001</v>
      </c>
      <c r="H12" s="8">
        <v>1008.260518</v>
      </c>
      <c r="I12" s="8">
        <v>1115.511929</v>
      </c>
      <c r="J12" s="8">
        <v>1067.1306549999999</v>
      </c>
      <c r="K12" s="8">
        <v>1023.6052679999999</v>
      </c>
      <c r="L12" s="8">
        <v>1036.9705360000003</v>
      </c>
      <c r="M12" s="8">
        <v>1109.2545089999999</v>
      </c>
      <c r="N12" s="8">
        <v>1065.5593890000002</v>
      </c>
      <c r="O12" s="38">
        <v>1023.9936730000002</v>
      </c>
      <c r="P12" s="38">
        <v>864.69861399999991</v>
      </c>
      <c r="Q12" s="38">
        <v>965.68153199999983</v>
      </c>
      <c r="R12" s="38">
        <v>1038.9360040000001</v>
      </c>
      <c r="S12" s="38">
        <v>1101.8485450000001</v>
      </c>
      <c r="T12" s="38">
        <v>1321.391517</v>
      </c>
      <c r="U12" s="38">
        <v>1513.3391369999999</v>
      </c>
      <c r="V12" s="38">
        <v>1635.023897</v>
      </c>
      <c r="W12" s="38">
        <v>1646.105914</v>
      </c>
      <c r="X12" s="38">
        <v>1790.9709269999998</v>
      </c>
      <c r="Y12" s="38">
        <v>1802.2069690000001</v>
      </c>
      <c r="Z12" s="38">
        <v>1788.6471959999999</v>
      </c>
      <c r="AA12" s="38">
        <v>1909.9188329999999</v>
      </c>
      <c r="AB12" s="38">
        <f t="shared" si="0"/>
        <v>31328.941942000001</v>
      </c>
    </row>
    <row r="13" spans="1:28" s="30" customFormat="1" x14ac:dyDescent="0.15">
      <c r="A13" s="32" t="s">
        <v>40</v>
      </c>
      <c r="B13" s="8">
        <f>SUM(B9:B12)</f>
        <v>3858.4756649999999</v>
      </c>
      <c r="C13" s="8">
        <f t="shared" ref="C13:Z13" si="1">SUM(C9:C12)</f>
        <v>5053.7435689999993</v>
      </c>
      <c r="D13" s="8">
        <f t="shared" si="1"/>
        <v>7398.1545289999985</v>
      </c>
      <c r="E13" s="8">
        <f t="shared" si="1"/>
        <v>8362.3620559999999</v>
      </c>
      <c r="F13" s="8">
        <f t="shared" si="1"/>
        <v>9701.4750799999965</v>
      </c>
      <c r="G13" s="8">
        <f t="shared" si="1"/>
        <v>10759.453651999998</v>
      </c>
      <c r="H13" s="8">
        <f t="shared" si="1"/>
        <v>9709.6531309999991</v>
      </c>
      <c r="I13" s="8">
        <f t="shared" si="1"/>
        <v>9627.6975840000014</v>
      </c>
      <c r="J13" s="8">
        <f t="shared" si="1"/>
        <v>9279.0346239999963</v>
      </c>
      <c r="K13" s="8">
        <f t="shared" si="1"/>
        <v>9372.0374599999959</v>
      </c>
      <c r="L13" s="8">
        <f t="shared" si="1"/>
        <v>9310.1166900000007</v>
      </c>
      <c r="M13" s="8">
        <f t="shared" si="1"/>
        <v>8333.1455610000012</v>
      </c>
      <c r="N13" s="8">
        <f t="shared" si="1"/>
        <v>7107.0196349999987</v>
      </c>
      <c r="O13" s="8">
        <f t="shared" si="1"/>
        <v>6678.687154000002</v>
      </c>
      <c r="P13" s="8">
        <f t="shared" si="1"/>
        <v>5615.2208139999993</v>
      </c>
      <c r="Q13" s="8">
        <f t="shared" si="1"/>
        <v>6018.2920070000009</v>
      </c>
      <c r="R13" s="8">
        <f t="shared" si="1"/>
        <v>6388.4339259999988</v>
      </c>
      <c r="S13" s="8">
        <f t="shared" si="1"/>
        <v>6462.7294139999995</v>
      </c>
      <c r="T13" s="8">
        <f t="shared" si="1"/>
        <v>6862.466642999997</v>
      </c>
      <c r="U13" s="8">
        <f t="shared" si="1"/>
        <v>7239.5708399999976</v>
      </c>
      <c r="V13" s="8">
        <f t="shared" si="1"/>
        <v>7257.5944569999992</v>
      </c>
      <c r="W13" s="8">
        <f t="shared" si="1"/>
        <v>7052.1685959999995</v>
      </c>
      <c r="X13" s="8">
        <f t="shared" si="1"/>
        <v>6992.0411400000012</v>
      </c>
      <c r="Y13" s="8">
        <f t="shared" si="1"/>
        <v>7183.6655829999991</v>
      </c>
      <c r="Z13" s="8">
        <f t="shared" si="1"/>
        <v>6868.6785180000006</v>
      </c>
      <c r="AA13" s="8">
        <v>6157.5585799999981</v>
      </c>
      <c r="AB13" s="38">
        <f t="shared" si="0"/>
        <v>194649.47690800001</v>
      </c>
    </row>
    <row r="14" spans="1:28" s="30" customFormat="1" x14ac:dyDescent="0.15">
      <c r="A14" s="32" t="s">
        <v>41</v>
      </c>
      <c r="B14" s="8">
        <v>4591.1012879999998</v>
      </c>
      <c r="C14" s="8">
        <v>5923.4300720000001</v>
      </c>
      <c r="D14" s="8">
        <v>8277.3250650000009</v>
      </c>
      <c r="E14" s="8">
        <v>9184.9531609999995</v>
      </c>
      <c r="F14" s="8">
        <v>10602.104668</v>
      </c>
      <c r="G14" s="8">
        <v>11770.580812</v>
      </c>
      <c r="H14" s="8">
        <v>10588.916622999999</v>
      </c>
      <c r="I14" s="8">
        <v>10474.804226</v>
      </c>
      <c r="J14" s="8">
        <v>9878.8843510000006</v>
      </c>
      <c r="K14" s="8">
        <v>10070.687089999999</v>
      </c>
      <c r="L14" s="8">
        <v>9960.6961510000001</v>
      </c>
      <c r="M14" s="8">
        <v>8890.7876250000008</v>
      </c>
      <c r="N14" s="8">
        <v>7698.8187710000002</v>
      </c>
      <c r="O14" s="10">
        <v>7308.5035099999996</v>
      </c>
      <c r="P14" s="10">
        <v>6139.952781</v>
      </c>
      <c r="Q14" s="10">
        <v>6732.2706449999996</v>
      </c>
      <c r="R14" s="10">
        <v>7367.9717810000002</v>
      </c>
      <c r="S14" s="10">
        <v>7312.4109319999998</v>
      </c>
      <c r="T14" s="10">
        <v>7517.5517200000004</v>
      </c>
      <c r="U14" s="10">
        <v>7673.7856389999997</v>
      </c>
      <c r="V14" s="10">
        <v>7480.6266420000002</v>
      </c>
      <c r="W14" s="10">
        <v>7157.21029</v>
      </c>
      <c r="X14" s="10">
        <v>7785.5101819999991</v>
      </c>
      <c r="Y14" s="10">
        <v>8161.8463939999992</v>
      </c>
      <c r="Z14" s="10">
        <v>7559.4143749999985</v>
      </c>
      <c r="AA14" s="10">
        <v>6850.4440289999966</v>
      </c>
      <c r="AB14" s="38">
        <f t="shared" si="0"/>
        <v>212960.58882299997</v>
      </c>
    </row>
    <row r="15" spans="1:28" s="30" customFormat="1" x14ac:dyDescent="0.15">
      <c r="A15" s="34"/>
      <c r="B15" s="13"/>
      <c r="C15" s="13"/>
      <c r="D15" s="13"/>
      <c r="E15" s="13"/>
      <c r="F15" s="13"/>
      <c r="G15" s="13"/>
      <c r="H15" s="13"/>
      <c r="I15" s="13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30" customFormat="1" x14ac:dyDescent="0.15">
      <c r="A16" s="34"/>
      <c r="B16" s="85" t="s">
        <v>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30" customFormat="1" x14ac:dyDescent="0.15">
      <c r="A17" s="3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30" customFormat="1" x14ac:dyDescent="0.15">
      <c r="A18" s="32" t="s">
        <v>3</v>
      </c>
      <c r="B18" s="26">
        <f>B9/B$14*100</f>
        <v>10.481193679123205</v>
      </c>
      <c r="C18" s="26">
        <f t="shared" ref="C18:AB23" si="2">C9/C$14*100</f>
        <v>6.6519460888471507</v>
      </c>
      <c r="D18" s="26">
        <f t="shared" si="2"/>
        <v>5.6868500427800939</v>
      </c>
      <c r="E18" s="26">
        <f t="shared" si="2"/>
        <v>4.9185363069485124</v>
      </c>
      <c r="F18" s="26">
        <f t="shared" si="2"/>
        <v>4.4551255697903098</v>
      </c>
      <c r="G18" s="26">
        <f t="shared" si="2"/>
        <v>4.3859055066653232</v>
      </c>
      <c r="H18" s="26">
        <f t="shared" si="2"/>
        <v>4.9880564632338977</v>
      </c>
      <c r="I18" s="26">
        <f t="shared" si="2"/>
        <v>5.0733558979644453</v>
      </c>
      <c r="J18" s="26">
        <f t="shared" si="2"/>
        <v>5.196676747694017</v>
      </c>
      <c r="K18" s="26">
        <f t="shared" si="2"/>
        <v>5.3848761375823866</v>
      </c>
      <c r="L18" s="26">
        <f t="shared" si="2"/>
        <v>5.3548789955454197</v>
      </c>
      <c r="M18" s="26">
        <f t="shared" si="2"/>
        <v>5.8192387763845606</v>
      </c>
      <c r="N18" s="26">
        <f t="shared" si="2"/>
        <v>5.8670076856651336</v>
      </c>
      <c r="O18" s="26">
        <f t="shared" si="2"/>
        <v>6.2112720528747483</v>
      </c>
      <c r="P18" s="26">
        <f t="shared" si="2"/>
        <v>5.9315125863343345</v>
      </c>
      <c r="Q18" s="26">
        <f t="shared" si="2"/>
        <v>6.4015268209705196</v>
      </c>
      <c r="R18" s="26">
        <f t="shared" si="2"/>
        <v>6.2390681677883588</v>
      </c>
      <c r="S18" s="26">
        <f t="shared" si="2"/>
        <v>6.4103993519930915</v>
      </c>
      <c r="T18" s="26">
        <f t="shared" si="2"/>
        <v>6.114222876274404</v>
      </c>
      <c r="U18" s="26">
        <f t="shared" si="2"/>
        <v>5.6333980689136638</v>
      </c>
      <c r="V18" s="26">
        <f t="shared" si="2"/>
        <v>5.6035401452401477</v>
      </c>
      <c r="W18" s="26">
        <f t="shared" si="2"/>
        <v>5.2640066692800778</v>
      </c>
      <c r="X18" s="26">
        <f t="shared" si="2"/>
        <v>4.4779094863432807</v>
      </c>
      <c r="Y18" s="26">
        <f t="shared" si="2"/>
        <v>4.6461832739068818</v>
      </c>
      <c r="Z18" s="26">
        <f t="shared" si="2"/>
        <v>3.2529154217716774</v>
      </c>
      <c r="AA18" s="26">
        <f t="shared" si="2"/>
        <v>3.2104011808429309</v>
      </c>
      <c r="AB18" s="26">
        <f t="shared" si="2"/>
        <v>5.3827406330696475</v>
      </c>
    </row>
    <row r="19" spans="1:28" s="30" customFormat="1" x14ac:dyDescent="0.15">
      <c r="A19" s="32" t="s">
        <v>4</v>
      </c>
      <c r="B19" s="26">
        <f t="shared" ref="B19:Q23" si="3">B10/B$14*100</f>
        <v>9.0431790099073073</v>
      </c>
      <c r="C19" s="26">
        <f t="shared" si="3"/>
        <v>8.7142198646014499</v>
      </c>
      <c r="D19" s="26">
        <f t="shared" si="3"/>
        <v>8.845812073951695</v>
      </c>
      <c r="E19" s="26">
        <f t="shared" si="3"/>
        <v>7.2888112357789305</v>
      </c>
      <c r="F19" s="26">
        <f t="shared" si="3"/>
        <v>7.1807360975961272</v>
      </c>
      <c r="G19" s="26">
        <f t="shared" si="3"/>
        <v>7.8986840229001949</v>
      </c>
      <c r="H19" s="26">
        <f t="shared" si="3"/>
        <v>6.377454021435824</v>
      </c>
      <c r="I19" s="26">
        <f t="shared" si="3"/>
        <v>6.9476987760171998</v>
      </c>
      <c r="J19" s="26">
        <f t="shared" si="3"/>
        <v>7.3165532900163424</v>
      </c>
      <c r="K19" s="26">
        <f t="shared" si="3"/>
        <v>6.1808481431032138</v>
      </c>
      <c r="L19" s="26">
        <f t="shared" si="3"/>
        <v>6.7109531589605869</v>
      </c>
      <c r="M19" s="26">
        <f t="shared" si="3"/>
        <v>7.0788461556576658</v>
      </c>
      <c r="N19" s="26">
        <f t="shared" si="3"/>
        <v>8.5121223851705086</v>
      </c>
      <c r="O19" s="26">
        <f t="shared" si="3"/>
        <v>6.9437845970193699</v>
      </c>
      <c r="P19" s="26">
        <f t="shared" si="3"/>
        <v>6.7493263674986563</v>
      </c>
      <c r="Q19" s="26">
        <f t="shared" si="3"/>
        <v>6.8535866326568344</v>
      </c>
      <c r="R19" s="26">
        <f t="shared" si="2"/>
        <v>6.9299398284435414</v>
      </c>
      <c r="S19" s="26">
        <f t="shared" si="2"/>
        <v>8.5536467769177609</v>
      </c>
      <c r="T19" s="26">
        <f t="shared" si="2"/>
        <v>8.9881113049395811</v>
      </c>
      <c r="U19" s="26">
        <f t="shared" ref="U19:AB19" si="4">U10/U$14*100</f>
        <v>9.6152709589650822</v>
      </c>
      <c r="V19" s="26">
        <f t="shared" si="4"/>
        <v>9.429578921097022</v>
      </c>
      <c r="W19" s="26">
        <f t="shared" si="4"/>
        <v>10.12380664589918</v>
      </c>
      <c r="X19" s="26">
        <f t="shared" si="4"/>
        <v>8.923784655837725</v>
      </c>
      <c r="Y19" s="26">
        <f t="shared" si="4"/>
        <v>9.2547126291825723</v>
      </c>
      <c r="Z19" s="26">
        <f t="shared" si="4"/>
        <v>9.2829228719189025</v>
      </c>
      <c r="AA19" s="26">
        <f t="shared" si="4"/>
        <v>9.9354880664480838</v>
      </c>
      <c r="AB19" s="26">
        <f t="shared" si="4"/>
        <v>7.9455488517941806</v>
      </c>
    </row>
    <row r="20" spans="1:28" s="30" customFormat="1" x14ac:dyDescent="0.15">
      <c r="A20" s="34" t="s">
        <v>5</v>
      </c>
      <c r="B20" s="26">
        <f t="shared" si="3"/>
        <v>54.508168999472531</v>
      </c>
      <c r="C20" s="26">
        <f t="shared" si="2"/>
        <v>59.307845054273464</v>
      </c>
      <c r="D20" s="26">
        <f t="shared" si="2"/>
        <v>64.073542181226372</v>
      </c>
      <c r="E20" s="26">
        <f t="shared" si="2"/>
        <v>67.454777486589308</v>
      </c>
      <c r="F20" s="26">
        <f t="shared" si="2"/>
        <v>68.295854679256934</v>
      </c>
      <c r="G20" s="26">
        <f t="shared" si="2"/>
        <v>68.541857116982499</v>
      </c>
      <c r="H20" s="26">
        <f t="shared" si="2"/>
        <v>70.809020893732651</v>
      </c>
      <c r="I20" s="26">
        <f t="shared" si="2"/>
        <v>69.242379671373541</v>
      </c>
      <c r="J20" s="26">
        <f t="shared" si="2"/>
        <v>70.612593458429046</v>
      </c>
      <c r="K20" s="26">
        <f t="shared" si="2"/>
        <v>71.332613413569959</v>
      </c>
      <c r="L20" s="26">
        <f t="shared" si="2"/>
        <v>70.992078945105447</v>
      </c>
      <c r="M20" s="26">
        <f t="shared" si="2"/>
        <v>68.353333465211421</v>
      </c>
      <c r="N20" s="26">
        <f t="shared" si="2"/>
        <v>64.09343079469663</v>
      </c>
      <c r="O20" s="26">
        <f t="shared" si="2"/>
        <v>64.216370664368768</v>
      </c>
      <c r="P20" s="26">
        <f t="shared" si="2"/>
        <v>64.689824460720061</v>
      </c>
      <c r="Q20" s="26">
        <f t="shared" si="2"/>
        <v>61.795500840266669</v>
      </c>
      <c r="R20" s="26">
        <f t="shared" si="2"/>
        <v>59.435747844376806</v>
      </c>
      <c r="S20" s="26">
        <f t="shared" si="2"/>
        <v>58.348038200761223</v>
      </c>
      <c r="T20" s="26">
        <f t="shared" si="2"/>
        <v>58.606172688892343</v>
      </c>
      <c r="U20" s="26">
        <f t="shared" ref="U20:AB20" si="5">U11/U$14*100</f>
        <v>59.372019800043809</v>
      </c>
      <c r="V20" s="26">
        <f t="shared" si="5"/>
        <v>60.128639822043397</v>
      </c>
      <c r="W20" s="26">
        <f t="shared" si="5"/>
        <v>60.145284958505798</v>
      </c>
      <c r="X20" s="26">
        <f t="shared" si="5"/>
        <v>53.402793828624176</v>
      </c>
      <c r="Y20" s="26">
        <f t="shared" si="5"/>
        <v>52.033432608116783</v>
      </c>
      <c r="Z20" s="26">
        <f t="shared" si="5"/>
        <v>54.665548877256796</v>
      </c>
      <c r="AA20" s="26">
        <f t="shared" si="5"/>
        <v>48.859430831501797</v>
      </c>
      <c r="AB20" s="26">
        <f t="shared" si="5"/>
        <v>63.362207976965678</v>
      </c>
    </row>
    <row r="21" spans="1:28" s="30" customFormat="1" x14ac:dyDescent="0.15">
      <c r="A21" s="32" t="s">
        <v>6</v>
      </c>
      <c r="B21" s="26">
        <f t="shared" si="3"/>
        <v>10.009944481102895</v>
      </c>
      <c r="C21" s="26">
        <f t="shared" si="2"/>
        <v>10.643845497227641</v>
      </c>
      <c r="D21" s="26">
        <f t="shared" si="2"/>
        <v>10.77236270169365</v>
      </c>
      <c r="E21" s="26">
        <f t="shared" si="2"/>
        <v>11.382019773807752</v>
      </c>
      <c r="F21" s="26">
        <f t="shared" si="2"/>
        <v>11.573464782926628</v>
      </c>
      <c r="G21" s="26">
        <f t="shared" si="2"/>
        <v>10.583262218717437</v>
      </c>
      <c r="H21" s="26">
        <f t="shared" si="2"/>
        <v>9.5218477385115605</v>
      </c>
      <c r="I21" s="26">
        <f t="shared" si="2"/>
        <v>10.649477593396311</v>
      </c>
      <c r="J21" s="26">
        <f t="shared" si="2"/>
        <v>10.802137337420884</v>
      </c>
      <c r="K21" s="26">
        <f t="shared" si="2"/>
        <v>10.164204873532617</v>
      </c>
      <c r="L21" s="26">
        <f t="shared" si="2"/>
        <v>10.410623115894305</v>
      </c>
      <c r="M21" s="26">
        <f t="shared" si="2"/>
        <v>12.476448159450888</v>
      </c>
      <c r="N21" s="26">
        <f t="shared" si="2"/>
        <v>13.840556852874128</v>
      </c>
      <c r="O21" s="26">
        <f t="shared" si="2"/>
        <v>14.010989686177222</v>
      </c>
      <c r="P21" s="26">
        <f t="shared" si="2"/>
        <v>14.083147620870928</v>
      </c>
      <c r="Q21" s="26">
        <f t="shared" si="2"/>
        <v>14.344068783348799</v>
      </c>
      <c r="R21" s="26">
        <f t="shared" si="2"/>
        <v>14.100705524946964</v>
      </c>
      <c r="S21" s="26">
        <f t="shared" si="2"/>
        <v>15.068197824853863</v>
      </c>
      <c r="T21" s="26">
        <f t="shared" si="2"/>
        <v>17.577418369926427</v>
      </c>
      <c r="U21" s="26">
        <f t="shared" ref="U21:AB21" si="6">U12/U$14*100</f>
        <v>19.720894069660368</v>
      </c>
      <c r="V21" s="26">
        <f t="shared" si="6"/>
        <v>21.856777182544491</v>
      </c>
      <c r="W21" s="26">
        <f t="shared" si="6"/>
        <v>22.999267134848989</v>
      </c>
      <c r="X21" s="26">
        <f t="shared" si="6"/>
        <v>23.003899360901254</v>
      </c>
      <c r="Y21" s="26">
        <f t="shared" si="6"/>
        <v>22.080873395569569</v>
      </c>
      <c r="Z21" s="26">
        <f t="shared" si="6"/>
        <v>23.661187325770857</v>
      </c>
      <c r="AA21" s="26">
        <f t="shared" si="6"/>
        <v>27.880219514453913</v>
      </c>
      <c r="AB21" s="26">
        <f t="shared" si="6"/>
        <v>14.711145435477141</v>
      </c>
    </row>
    <row r="22" spans="1:28" s="30" customFormat="1" x14ac:dyDescent="0.15">
      <c r="A22" s="32" t="s">
        <v>40</v>
      </c>
      <c r="B22" s="26">
        <f t="shared" si="3"/>
        <v>84.042486169605937</v>
      </c>
      <c r="C22" s="26">
        <f t="shared" si="2"/>
        <v>85.317856504949702</v>
      </c>
      <c r="D22" s="26">
        <f t="shared" si="2"/>
        <v>89.37856699965181</v>
      </c>
      <c r="E22" s="26">
        <f t="shared" si="2"/>
        <v>91.044144803124496</v>
      </c>
      <c r="F22" s="26">
        <f t="shared" si="2"/>
        <v>91.505181129570005</v>
      </c>
      <c r="G22" s="26">
        <f t="shared" si="2"/>
        <v>91.409708865265443</v>
      </c>
      <c r="H22" s="26">
        <f t="shared" si="2"/>
        <v>91.696379116913931</v>
      </c>
      <c r="I22" s="26">
        <f t="shared" si="2"/>
        <v>91.912911938751506</v>
      </c>
      <c r="J22" s="26">
        <f t="shared" si="2"/>
        <v>93.927960833560277</v>
      </c>
      <c r="K22" s="26">
        <f t="shared" si="2"/>
        <v>93.062542567788157</v>
      </c>
      <c r="L22" s="26">
        <f t="shared" si="2"/>
        <v>93.468534215505755</v>
      </c>
      <c r="M22" s="26">
        <f t="shared" si="2"/>
        <v>93.727866556704527</v>
      </c>
      <c r="N22" s="26">
        <f t="shared" si="2"/>
        <v>92.313117718406403</v>
      </c>
      <c r="O22" s="26">
        <f t="shared" si="2"/>
        <v>91.382417000440114</v>
      </c>
      <c r="P22" s="26">
        <f t="shared" si="2"/>
        <v>91.453811035423982</v>
      </c>
      <c r="Q22" s="26">
        <f t="shared" si="2"/>
        <v>89.394683077242817</v>
      </c>
      <c r="R22" s="26">
        <f t="shared" si="2"/>
        <v>86.705461365555664</v>
      </c>
      <c r="S22" s="26">
        <f t="shared" si="2"/>
        <v>88.380282154525929</v>
      </c>
      <c r="T22" s="26">
        <f t="shared" si="2"/>
        <v>91.285925240032768</v>
      </c>
      <c r="U22" s="26">
        <f t="shared" ref="U22:AB22" si="7">U13/U$14*100</f>
        <v>94.341582897582924</v>
      </c>
      <c r="V22" s="26">
        <f t="shared" si="7"/>
        <v>97.018536070925038</v>
      </c>
      <c r="W22" s="26">
        <f t="shared" si="7"/>
        <v>98.532365408534048</v>
      </c>
      <c r="X22" s="26">
        <f t="shared" si="7"/>
        <v>89.808387331706427</v>
      </c>
      <c r="Y22" s="26">
        <f t="shared" si="7"/>
        <v>88.0152019067758</v>
      </c>
      <c r="Z22" s="26">
        <f t="shared" si="7"/>
        <v>90.862574496718224</v>
      </c>
      <c r="AA22" s="26">
        <f t="shared" si="7"/>
        <v>89.885539593246719</v>
      </c>
      <c r="AB22" s="26">
        <f t="shared" si="7"/>
        <v>91.401642897306672</v>
      </c>
    </row>
    <row r="23" spans="1:28" s="30" customFormat="1" x14ac:dyDescent="0.15">
      <c r="A23" s="32" t="s">
        <v>41</v>
      </c>
      <c r="B23" s="26">
        <f t="shared" si="3"/>
        <v>100</v>
      </c>
      <c r="C23" s="26">
        <f t="shared" si="2"/>
        <v>100</v>
      </c>
      <c r="D23" s="26">
        <f t="shared" si="2"/>
        <v>100</v>
      </c>
      <c r="E23" s="26">
        <f t="shared" si="2"/>
        <v>100</v>
      </c>
      <c r="F23" s="26">
        <f t="shared" si="2"/>
        <v>100</v>
      </c>
      <c r="G23" s="26">
        <f t="shared" si="2"/>
        <v>100</v>
      </c>
      <c r="H23" s="26">
        <f t="shared" si="2"/>
        <v>100</v>
      </c>
      <c r="I23" s="26">
        <f t="shared" si="2"/>
        <v>100</v>
      </c>
      <c r="J23" s="26">
        <f t="shared" si="2"/>
        <v>100</v>
      </c>
      <c r="K23" s="26">
        <f t="shared" si="2"/>
        <v>100</v>
      </c>
      <c r="L23" s="26">
        <f t="shared" si="2"/>
        <v>100</v>
      </c>
      <c r="M23" s="26">
        <f t="shared" si="2"/>
        <v>100</v>
      </c>
      <c r="N23" s="26">
        <f t="shared" si="2"/>
        <v>100</v>
      </c>
      <c r="O23" s="26">
        <f t="shared" si="2"/>
        <v>100</v>
      </c>
      <c r="P23" s="26">
        <f t="shared" si="2"/>
        <v>100</v>
      </c>
      <c r="Q23" s="26">
        <f t="shared" si="2"/>
        <v>100</v>
      </c>
      <c r="R23" s="26">
        <f t="shared" si="2"/>
        <v>100</v>
      </c>
      <c r="S23" s="26">
        <f t="shared" si="2"/>
        <v>100</v>
      </c>
      <c r="T23" s="26">
        <f t="shared" si="2"/>
        <v>100</v>
      </c>
      <c r="U23" s="26">
        <f t="shared" ref="U23:AB23" si="8">U14/U$14*100</f>
        <v>100</v>
      </c>
      <c r="V23" s="26">
        <f t="shared" si="8"/>
        <v>100</v>
      </c>
      <c r="W23" s="26">
        <f t="shared" si="8"/>
        <v>100</v>
      </c>
      <c r="X23" s="26">
        <f t="shared" si="8"/>
        <v>100</v>
      </c>
      <c r="Y23" s="26">
        <f t="shared" si="8"/>
        <v>100</v>
      </c>
      <c r="Z23" s="26">
        <f t="shared" si="8"/>
        <v>100</v>
      </c>
      <c r="AA23" s="26">
        <f t="shared" si="8"/>
        <v>100</v>
      </c>
      <c r="AB23" s="26">
        <f t="shared" si="8"/>
        <v>100</v>
      </c>
    </row>
    <row r="24" spans="1:28" s="30" customFormat="1" x14ac:dyDescent="0.15">
      <c r="A24" s="34"/>
      <c r="B24" s="13"/>
      <c r="C24" s="13"/>
      <c r="D24" s="13"/>
      <c r="E24" s="13"/>
      <c r="F24" s="13"/>
      <c r="G24" s="13"/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30" customFormat="1" x14ac:dyDescent="0.15">
      <c r="A25" s="34"/>
      <c r="B25" s="85" t="s">
        <v>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30" customFormat="1" x14ac:dyDescent="0.15">
      <c r="A26" s="3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30" customFormat="1" x14ac:dyDescent="0.15">
      <c r="A27" s="32" t="s">
        <v>3</v>
      </c>
      <c r="B27" s="26" t="s">
        <v>10</v>
      </c>
      <c r="C27" s="26">
        <f>(C9/B9)*100-100</f>
        <v>-18.116883035647191</v>
      </c>
      <c r="D27" s="26">
        <f t="shared" ref="D27:V32" si="9">(D9/C9)*100-100</f>
        <v>19.464756120115979</v>
      </c>
      <c r="E27" s="26">
        <f t="shared" si="9"/>
        <v>-4.0265647707015262</v>
      </c>
      <c r="F27" s="26">
        <f t="shared" si="9"/>
        <v>4.553652527896034</v>
      </c>
      <c r="G27" s="26">
        <f t="shared" si="9"/>
        <v>9.2962162470599594</v>
      </c>
      <c r="H27" s="26">
        <f t="shared" si="9"/>
        <v>2.3118000408456112</v>
      </c>
      <c r="I27" s="26">
        <f t="shared" si="9"/>
        <v>0.61398595186490468</v>
      </c>
      <c r="J27" s="26">
        <f t="shared" si="9"/>
        <v>-3.3966114950248141</v>
      </c>
      <c r="K27" s="26">
        <f t="shared" si="9"/>
        <v>5.6333896318947723</v>
      </c>
      <c r="L27" s="26">
        <f t="shared" si="9"/>
        <v>-1.6431676494256635</v>
      </c>
      <c r="M27" s="26">
        <f t="shared" si="9"/>
        <v>-3.0010439435903891</v>
      </c>
      <c r="N27" s="26">
        <f t="shared" si="9"/>
        <v>-12.695960299570132</v>
      </c>
      <c r="O27" s="26">
        <f t="shared" si="9"/>
        <v>0.50050821437960735</v>
      </c>
      <c r="P27" s="26">
        <f t="shared" si="9"/>
        <v>-19.772829420307787</v>
      </c>
      <c r="Q27" s="26">
        <f t="shared" si="9"/>
        <v>18.335390617728777</v>
      </c>
      <c r="R27" s="26">
        <f t="shared" si="9"/>
        <v>6.6651499883247709</v>
      </c>
      <c r="S27" s="26">
        <f t="shared" si="9"/>
        <v>1.9713080898450954</v>
      </c>
      <c r="T27" s="26">
        <f t="shared" si="9"/>
        <v>-1.9444872049006676</v>
      </c>
      <c r="U27" s="26">
        <f t="shared" si="9"/>
        <v>-5.9492174119874477</v>
      </c>
      <c r="V27" s="26">
        <f t="shared" si="9"/>
        <v>-3.0338029069286421</v>
      </c>
      <c r="W27" s="26">
        <f t="shared" ref="W27" si="10">(W9/V9)*100-100</f>
        <v>-10.120687628267262</v>
      </c>
      <c r="X27" s="26">
        <f t="shared" ref="X27" si="11">(X9/W9)*100-100</f>
        <v>-7.4658203145347386</v>
      </c>
      <c r="Y27" s="26">
        <f t="shared" ref="Y27" si="12">(Y9/X9)*100-100</f>
        <v>8.7733154865408522</v>
      </c>
      <c r="Z27" s="26">
        <f t="shared" ref="Z27" si="13">(Z9/Y9)*100-100</f>
        <v>-35.155048539804426</v>
      </c>
      <c r="AA27" s="26">
        <f t="shared" ref="AA27" si="14">(AA9/Z9)*100-100</f>
        <v>-10.563024304754151</v>
      </c>
      <c r="AB27" s="39">
        <f>POWER(AA9/B9,1/26)*100-100</f>
        <v>-2.9666177736926898</v>
      </c>
    </row>
    <row r="28" spans="1:28" s="30" customFormat="1" x14ac:dyDescent="0.15">
      <c r="A28" s="32" t="s">
        <v>4</v>
      </c>
      <c r="B28" s="26" t="s">
        <v>10</v>
      </c>
      <c r="C28" s="26">
        <f t="shared" ref="C28:R32" si="15">(C10/B10)*100-100</f>
        <v>24.326519860320929</v>
      </c>
      <c r="D28" s="26">
        <f t="shared" si="15"/>
        <v>41.848889667944235</v>
      </c>
      <c r="E28" s="26">
        <f t="shared" si="15"/>
        <v>-8.5663768838485055</v>
      </c>
      <c r="F28" s="26">
        <f t="shared" si="15"/>
        <v>13.717526444921987</v>
      </c>
      <c r="G28" s="26">
        <f t="shared" si="15"/>
        <v>22.121345507472995</v>
      </c>
      <c r="H28" s="26">
        <f t="shared" si="15"/>
        <v>-27.364951510301822</v>
      </c>
      <c r="I28" s="26">
        <f t="shared" si="15"/>
        <v>7.7675552384285851</v>
      </c>
      <c r="J28" s="26">
        <f t="shared" si="15"/>
        <v>-0.68209597932948896</v>
      </c>
      <c r="K28" s="26">
        <f t="shared" si="15"/>
        <v>-13.882238160419959</v>
      </c>
      <c r="L28" s="26">
        <f t="shared" si="15"/>
        <v>7.3907125931367688</v>
      </c>
      <c r="M28" s="26">
        <f t="shared" si="15"/>
        <v>-5.8481602872755332</v>
      </c>
      <c r="N28" s="26">
        <f t="shared" si="15"/>
        <v>4.1260144202004199</v>
      </c>
      <c r="O28" s="26">
        <f t="shared" si="15"/>
        <v>-22.560463607810817</v>
      </c>
      <c r="P28" s="26">
        <f t="shared" si="15"/>
        <v>-18.341619884804032</v>
      </c>
      <c r="Q28" s="26">
        <f t="shared" si="15"/>
        <v>11.34071686875393</v>
      </c>
      <c r="R28" s="26">
        <f t="shared" si="15"/>
        <v>10.661854498546035</v>
      </c>
      <c r="S28" s="26">
        <f t="shared" si="9"/>
        <v>22.499547298656822</v>
      </c>
      <c r="T28" s="26">
        <f t="shared" si="9"/>
        <v>8.0271616098056313</v>
      </c>
      <c r="U28" s="26">
        <f t="shared" si="9"/>
        <v>9.2009267216988917</v>
      </c>
      <c r="V28" s="26">
        <f t="shared" ref="V28:V32" si="16">(V10/U10)*100-100</f>
        <v>-4.3997366139340102</v>
      </c>
      <c r="W28" s="26">
        <f t="shared" ref="W28:W32" si="17">(W10/V10)*100-100</f>
        <v>2.7205509947153814</v>
      </c>
      <c r="X28" s="26">
        <f t="shared" ref="X28:X32" si="18">(X10/W10)*100-100</f>
        <v>-4.1154710728024071</v>
      </c>
      <c r="Y28" s="26">
        <f t="shared" ref="Y28:Y32" si="19">(Y10/X10)*100-100</f>
        <v>8.7214401167670559</v>
      </c>
      <c r="Z28" s="26">
        <f t="shared" ref="Z28:Z32" si="20">(Z10/Y10)*100-100</f>
        <v>-7.098753903309813</v>
      </c>
      <c r="AA28" s="26">
        <f t="shared" ref="AA28:AA32" si="21">(AA10/Z10)*100-100</f>
        <v>-3.0081966628848562</v>
      </c>
      <c r="AB28" s="39">
        <f t="shared" ref="AB28:AB32" si="22">POWER(AA10/B10,1/26)*100-100</f>
        <v>1.9193242752369173</v>
      </c>
    </row>
    <row r="29" spans="1:28" s="30" customFormat="1" x14ac:dyDescent="0.15">
      <c r="A29" s="34" t="s">
        <v>5</v>
      </c>
      <c r="B29" s="26" t="s">
        <v>10</v>
      </c>
      <c r="C29" s="26">
        <f t="shared" si="15"/>
        <v>40.380550821767144</v>
      </c>
      <c r="D29" s="26">
        <f t="shared" si="9"/>
        <v>50.967455318051975</v>
      </c>
      <c r="E29" s="26">
        <f t="shared" si="9"/>
        <v>16.820998821868955</v>
      </c>
      <c r="F29" s="26">
        <f t="shared" si="9"/>
        <v>16.868312128872148</v>
      </c>
      <c r="G29" s="26">
        <f t="shared" si="9"/>
        <v>11.421071066236578</v>
      </c>
      <c r="H29" s="26">
        <f t="shared" si="9"/>
        <v>-7.0634904972176287</v>
      </c>
      <c r="I29" s="26">
        <f t="shared" si="9"/>
        <v>-3.2663039609181368</v>
      </c>
      <c r="J29" s="26">
        <f t="shared" si="9"/>
        <v>-3.8227922941948691</v>
      </c>
      <c r="K29" s="26">
        <f t="shared" si="9"/>
        <v>2.9810163649323584</v>
      </c>
      <c r="L29" s="26">
        <f t="shared" si="9"/>
        <v>-1.5643646138017715</v>
      </c>
      <c r="M29" s="26">
        <f t="shared" si="9"/>
        <v>-14.059010654153951</v>
      </c>
      <c r="N29" s="26">
        <f t="shared" si="9"/>
        <v>-18.803430653609809</v>
      </c>
      <c r="O29" s="26">
        <f t="shared" si="9"/>
        <v>-4.8877181538834975</v>
      </c>
      <c r="P29" s="26">
        <f t="shared" si="9"/>
        <v>-15.3695232796547</v>
      </c>
      <c r="Q29" s="26">
        <f t="shared" si="9"/>
        <v>4.7411696434698882</v>
      </c>
      <c r="R29" s="26">
        <f t="shared" si="9"/>
        <v>5.2633681444813618</v>
      </c>
      <c r="S29" s="26">
        <f t="shared" si="9"/>
        <v>-2.5703455049588513</v>
      </c>
      <c r="T29" s="26">
        <f t="shared" si="9"/>
        <v>3.2601941485908412</v>
      </c>
      <c r="U29" s="26">
        <f t="shared" si="9"/>
        <v>3.4121819989340452</v>
      </c>
      <c r="V29" s="26">
        <f t="shared" si="16"/>
        <v>-1.2748340570794596</v>
      </c>
      <c r="W29" s="26">
        <f t="shared" si="17"/>
        <v>-4.296900107170984</v>
      </c>
      <c r="X29" s="26">
        <f t="shared" si="18"/>
        <v>-3.4158881057355472</v>
      </c>
      <c r="Y29" s="26">
        <f t="shared" si="19"/>
        <v>2.1456411520694587</v>
      </c>
      <c r="Z29" s="26">
        <f t="shared" si="20"/>
        <v>-2.6959378319664324</v>
      </c>
      <c r="AA29" s="26">
        <f t="shared" si="21"/>
        <v>-19.00368502010906</v>
      </c>
      <c r="AB29" s="39">
        <f t="shared" si="22"/>
        <v>1.1247022919809808</v>
      </c>
    </row>
    <row r="30" spans="1:28" s="30" customFormat="1" x14ac:dyDescent="0.15">
      <c r="A30" s="32" t="s">
        <v>6</v>
      </c>
      <c r="B30" s="26" t="s">
        <v>10</v>
      </c>
      <c r="C30" s="26">
        <f t="shared" si="15"/>
        <v>37.190261765925669</v>
      </c>
      <c r="D30" s="26">
        <f t="shared" si="9"/>
        <v>41.425965038789514</v>
      </c>
      <c r="E30" s="26">
        <f t="shared" si="9"/>
        <v>17.245262455394681</v>
      </c>
      <c r="F30" s="26">
        <f t="shared" si="9"/>
        <v>17.370566345662738</v>
      </c>
      <c r="G30" s="26">
        <f t="shared" si="9"/>
        <v>1.5224215430280452</v>
      </c>
      <c r="H30" s="26">
        <f t="shared" si="9"/>
        <v>-19.061470249074503</v>
      </c>
      <c r="I30" s="26">
        <f t="shared" si="9"/>
        <v>10.637271725441082</v>
      </c>
      <c r="J30" s="26">
        <f t="shared" si="9"/>
        <v>-4.3371364072611414</v>
      </c>
      <c r="K30" s="26">
        <f t="shared" si="9"/>
        <v>-4.0787308279509631</v>
      </c>
      <c r="L30" s="26">
        <f t="shared" si="9"/>
        <v>1.305705277007263</v>
      </c>
      <c r="M30" s="26">
        <f t="shared" si="9"/>
        <v>6.9706872558623587</v>
      </c>
      <c r="N30" s="26">
        <f t="shared" si="9"/>
        <v>-3.9391428788863863</v>
      </c>
      <c r="O30" s="26">
        <f t="shared" si="9"/>
        <v>-3.9008352259941432</v>
      </c>
      <c r="P30" s="26">
        <f t="shared" si="9"/>
        <v>-15.556254223066887</v>
      </c>
      <c r="Q30" s="26">
        <f t="shared" si="9"/>
        <v>11.678394803116902</v>
      </c>
      <c r="R30" s="26">
        <f t="shared" si="9"/>
        <v>7.5857795321284414</v>
      </c>
      <c r="S30" s="26">
        <f t="shared" si="9"/>
        <v>6.0554779849558429</v>
      </c>
      <c r="T30" s="26">
        <f t="shared" si="9"/>
        <v>19.924968181538944</v>
      </c>
      <c r="U30" s="26">
        <f t="shared" si="9"/>
        <v>14.526173169007862</v>
      </c>
      <c r="V30" s="26">
        <f t="shared" si="16"/>
        <v>8.0408123351137561</v>
      </c>
      <c r="W30" s="26">
        <f t="shared" si="17"/>
        <v>0.67778929839090551</v>
      </c>
      <c r="X30" s="26">
        <f t="shared" si="18"/>
        <v>8.8004673191399547</v>
      </c>
      <c r="Y30" s="26">
        <f t="shared" si="19"/>
        <v>0.6273715463835714</v>
      </c>
      <c r="Z30" s="26">
        <f t="shared" si="20"/>
        <v>-0.75239821137326146</v>
      </c>
      <c r="AA30" s="26">
        <f t="shared" si="21"/>
        <v>6.7800758736101301</v>
      </c>
      <c r="AB30" s="39">
        <f t="shared" si="22"/>
        <v>5.6318437675203512</v>
      </c>
    </row>
    <row r="31" spans="1:28" s="30" customFormat="1" x14ac:dyDescent="0.15">
      <c r="A31" s="32" t="s">
        <v>40</v>
      </c>
      <c r="B31" s="26" t="s">
        <v>10</v>
      </c>
      <c r="C31" s="26">
        <f t="shared" si="15"/>
        <v>30.977723012281842</v>
      </c>
      <c r="D31" s="26">
        <f t="shared" si="9"/>
        <v>46.389590765561849</v>
      </c>
      <c r="E31" s="26">
        <f t="shared" si="9"/>
        <v>13.033081739782631</v>
      </c>
      <c r="F31" s="26">
        <f t="shared" si="9"/>
        <v>16.01357385667346</v>
      </c>
      <c r="G31" s="26">
        <f t="shared" si="9"/>
        <v>10.905337211874809</v>
      </c>
      <c r="H31" s="26">
        <f t="shared" si="9"/>
        <v>-9.7570058383481069</v>
      </c>
      <c r="I31" s="26">
        <f t="shared" si="9"/>
        <v>-0.84406256221798515</v>
      </c>
      <c r="J31" s="26">
        <f t="shared" si="9"/>
        <v>-3.6214573313918663</v>
      </c>
      <c r="K31" s="26">
        <f t="shared" si="9"/>
        <v>1.0022899985678464</v>
      </c>
      <c r="L31" s="26">
        <f t="shared" si="9"/>
        <v>-0.66069699640311796</v>
      </c>
      <c r="M31" s="26">
        <f t="shared" si="9"/>
        <v>-10.493650740697632</v>
      </c>
      <c r="N31" s="26">
        <f t="shared" si="9"/>
        <v>-14.713842654308124</v>
      </c>
      <c r="O31" s="26">
        <f t="shared" si="9"/>
        <v>-6.026893170388675</v>
      </c>
      <c r="P31" s="26">
        <f t="shared" si="9"/>
        <v>-15.923284254497091</v>
      </c>
      <c r="Q31" s="26">
        <f t="shared" si="9"/>
        <v>7.1781895378905745</v>
      </c>
      <c r="R31" s="26">
        <f t="shared" si="9"/>
        <v>6.1502818169919067</v>
      </c>
      <c r="S31" s="26">
        <f t="shared" si="9"/>
        <v>1.1629687159732356</v>
      </c>
      <c r="T31" s="26">
        <f t="shared" si="9"/>
        <v>6.1852694642307</v>
      </c>
      <c r="U31" s="26">
        <f t="shared" si="9"/>
        <v>5.4951698364124297</v>
      </c>
      <c r="V31" s="26">
        <f t="shared" si="16"/>
        <v>0.24895974358614126</v>
      </c>
      <c r="W31" s="26">
        <f t="shared" si="17"/>
        <v>-2.8304951760133861</v>
      </c>
      <c r="X31" s="26">
        <f t="shared" si="18"/>
        <v>-0.85260945170968228</v>
      </c>
      <c r="Y31" s="26">
        <f t="shared" si="19"/>
        <v>2.7406080594085012</v>
      </c>
      <c r="Z31" s="26">
        <f t="shared" si="20"/>
        <v>-4.3847679344290356</v>
      </c>
      <c r="AA31" s="26">
        <f t="shared" si="21"/>
        <v>-10.353082272469848</v>
      </c>
      <c r="AB31" s="39">
        <f t="shared" si="22"/>
        <v>1.8139800308736085</v>
      </c>
    </row>
    <row r="32" spans="1:28" s="30" customFormat="1" x14ac:dyDescent="0.15">
      <c r="A32" s="32" t="s">
        <v>41</v>
      </c>
      <c r="B32" s="26" t="s">
        <v>10</v>
      </c>
      <c r="C32" s="26">
        <f t="shared" si="15"/>
        <v>29.019808111887613</v>
      </c>
      <c r="D32" s="26">
        <f t="shared" si="9"/>
        <v>39.738714974062759</v>
      </c>
      <c r="E32" s="26">
        <f t="shared" si="9"/>
        <v>10.965234406920061</v>
      </c>
      <c r="F32" s="26">
        <f t="shared" si="9"/>
        <v>15.429055349104374</v>
      </c>
      <c r="G32" s="26">
        <f t="shared" si="9"/>
        <v>11.021171555934316</v>
      </c>
      <c r="H32" s="26">
        <f t="shared" si="9"/>
        <v>-10.039132374804353</v>
      </c>
      <c r="I32" s="26">
        <f t="shared" si="9"/>
        <v>-1.0776588489906231</v>
      </c>
      <c r="J32" s="26">
        <f t="shared" si="9"/>
        <v>-5.6890788805468873</v>
      </c>
      <c r="K32" s="26">
        <f t="shared" si="9"/>
        <v>1.9415425080928657</v>
      </c>
      <c r="L32" s="26">
        <f t="shared" si="9"/>
        <v>-1.0921890236190421</v>
      </c>
      <c r="M32" s="26">
        <f t="shared" si="9"/>
        <v>-10.741302713993406</v>
      </c>
      <c r="N32" s="26">
        <f t="shared" si="9"/>
        <v>-13.406785813309767</v>
      </c>
      <c r="O32" s="26">
        <f t="shared" si="9"/>
        <v>-5.0698071043085804</v>
      </c>
      <c r="P32" s="26">
        <f t="shared" si="9"/>
        <v>-15.988919310240561</v>
      </c>
      <c r="Q32" s="26">
        <f t="shared" si="9"/>
        <v>9.6469449379630277</v>
      </c>
      <c r="R32" s="26">
        <f t="shared" si="9"/>
        <v>9.4425962579524452</v>
      </c>
      <c r="S32" s="26">
        <f t="shared" si="9"/>
        <v>-0.75408607214372125</v>
      </c>
      <c r="T32" s="26">
        <f t="shared" si="9"/>
        <v>2.8053782795805375</v>
      </c>
      <c r="U32" s="26">
        <f t="shared" si="9"/>
        <v>2.0782553259241183</v>
      </c>
      <c r="V32" s="26">
        <f t="shared" si="16"/>
        <v>-2.5171278699566528</v>
      </c>
      <c r="W32" s="26">
        <f t="shared" si="17"/>
        <v>-4.3233858268527712</v>
      </c>
      <c r="X32" s="26">
        <f t="shared" si="18"/>
        <v>8.7785584961483494</v>
      </c>
      <c r="Y32" s="26">
        <f t="shared" si="19"/>
        <v>4.8338028363264414</v>
      </c>
      <c r="Z32" s="26">
        <f t="shared" si="20"/>
        <v>-7.3810751871398281</v>
      </c>
      <c r="AA32" s="26">
        <f t="shared" si="21"/>
        <v>-9.3786411331631996</v>
      </c>
      <c r="AB32" s="39">
        <f t="shared" si="22"/>
        <v>1.5511127269797242</v>
      </c>
    </row>
    <row r="33" spans="1:28" s="30" customFormat="1" ht="14" thickBo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s="30" customFormat="1" ht="14" thickTop="1" x14ac:dyDescent="0.15">
      <c r="A34" s="18" t="s">
        <v>1076</v>
      </c>
    </row>
  </sheetData>
  <mergeCells count="5">
    <mergeCell ref="A2:AB2"/>
    <mergeCell ref="A4:AB4"/>
    <mergeCell ref="B7:AB7"/>
    <mergeCell ref="B16:AB16"/>
    <mergeCell ref="B25:AB25"/>
  </mergeCells>
  <hyperlinks>
    <hyperlink ref="A1" location="ÍNDICE!A1" display="INDICE" xr:uid="{00000000-0004-0000-1D00-000000000000}"/>
  </hyperlinks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B34"/>
  <sheetViews>
    <sheetView showGridLines="0" zoomScaleNormal="100" workbookViewId="0"/>
  </sheetViews>
  <sheetFormatPr baseColWidth="10" defaultColWidth="10.83203125" defaultRowHeight="13" x14ac:dyDescent="0.15"/>
  <cols>
    <col min="1" max="1" width="10.83203125" style="1"/>
    <col min="2" max="23" width="11" style="1" bestFit="1" customWidth="1"/>
    <col min="24" max="25" width="11" style="1" customWidth="1"/>
    <col min="26" max="26" width="11" style="57" customWidth="1"/>
    <col min="27" max="27" width="11" style="76" customWidth="1"/>
    <col min="28" max="28" width="11.5" style="1" bestFit="1" customWidth="1"/>
    <col min="29" max="16384" width="10.83203125" style="1"/>
  </cols>
  <sheetData>
    <row r="1" spans="1:28" s="2" customFormat="1" x14ac:dyDescent="0.15">
      <c r="A1" s="56" t="s">
        <v>0</v>
      </c>
    </row>
    <row r="2" spans="1:28" s="2" customFormat="1" x14ac:dyDescent="0.15">
      <c r="A2" s="83" t="s">
        <v>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8"/>
      <c r="AA3" s="77"/>
      <c r="AB3" s="3"/>
    </row>
    <row r="4" spans="1:28" s="2" customFormat="1" x14ac:dyDescent="0.15">
      <c r="A4" s="83" t="s">
        <v>1103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2" customFormat="1" ht="14" thickTop="1" x14ac:dyDescent="0.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8"/>
      <c r="AA8" s="77"/>
      <c r="AB8" s="3"/>
    </row>
    <row r="9" spans="1:28" s="2" customFormat="1" x14ac:dyDescent="0.15">
      <c r="A9" s="7" t="s">
        <v>3</v>
      </c>
      <c r="B9" s="9">
        <v>420.13100200000002</v>
      </c>
      <c r="C9" s="9">
        <v>645.94100200000003</v>
      </c>
      <c r="D9" s="9">
        <v>860.34906100000001</v>
      </c>
      <c r="E9" s="9">
        <v>1082.4451919999999</v>
      </c>
      <c r="F9" s="9">
        <v>963.17572399999995</v>
      </c>
      <c r="G9" s="9">
        <v>1217.2202219999999</v>
      </c>
      <c r="H9" s="9">
        <v>1158.650488</v>
      </c>
      <c r="I9" s="9">
        <v>1053.448028</v>
      </c>
      <c r="J9" s="9">
        <v>1126.1373619999999</v>
      </c>
      <c r="K9" s="9">
        <v>1131.0597540000001</v>
      </c>
      <c r="L9" s="9">
        <v>1070.029751</v>
      </c>
      <c r="M9" s="9">
        <v>1153.0433419999999</v>
      </c>
      <c r="N9" s="9">
        <v>1110.6439620000001</v>
      </c>
      <c r="O9" s="9">
        <v>1173.7760740000001</v>
      </c>
      <c r="P9" s="9">
        <v>890.37108799999999</v>
      </c>
      <c r="Q9" s="9">
        <v>1225.3545690000001</v>
      </c>
      <c r="R9" s="9">
        <v>1571.4535470000001</v>
      </c>
      <c r="S9" s="9">
        <v>1157.2264640000001</v>
      </c>
      <c r="T9" s="9">
        <v>1155.2421059999999</v>
      </c>
      <c r="U9" s="9">
        <v>1059.2963890000001</v>
      </c>
      <c r="V9" s="9">
        <v>961.94428900000003</v>
      </c>
      <c r="W9" s="9">
        <v>919.89750000000004</v>
      </c>
      <c r="X9" s="9">
        <v>545.30785099999991</v>
      </c>
      <c r="Y9" s="9">
        <v>976.05443699999989</v>
      </c>
      <c r="Z9" s="9">
        <v>659.36639700000023</v>
      </c>
      <c r="AA9" s="9">
        <v>505.19331399999982</v>
      </c>
      <c r="AB9" s="25">
        <f>SUM(B9:AA9)</f>
        <v>25792.758914999999</v>
      </c>
    </row>
    <row r="10" spans="1:28" s="2" customFormat="1" x14ac:dyDescent="0.15">
      <c r="A10" s="7" t="s">
        <v>4</v>
      </c>
      <c r="B10" s="8">
        <v>1271.9561670000001</v>
      </c>
      <c r="C10" s="8">
        <v>1460.163759</v>
      </c>
      <c r="D10" s="8">
        <v>1706.025425</v>
      </c>
      <c r="E10" s="8">
        <v>2229.7422839999999</v>
      </c>
      <c r="F10" s="8">
        <v>3295.3819360000002</v>
      </c>
      <c r="G10" s="8">
        <v>3983.9736339999999</v>
      </c>
      <c r="H10" s="8">
        <v>3567.2373950000001</v>
      </c>
      <c r="I10" s="8">
        <v>3752.1969509999999</v>
      </c>
      <c r="J10" s="8">
        <v>3703.6107259999999</v>
      </c>
      <c r="K10" s="8">
        <v>3881.7424959999998</v>
      </c>
      <c r="L10" s="8">
        <v>3942.4356929999999</v>
      </c>
      <c r="M10" s="8">
        <v>3757.8710850000002</v>
      </c>
      <c r="N10" s="8">
        <v>3548.2336319999999</v>
      </c>
      <c r="O10" s="10">
        <v>3041.7952129999999</v>
      </c>
      <c r="P10" s="10">
        <v>2395.7467830000001</v>
      </c>
      <c r="Q10" s="10">
        <v>2841.468343</v>
      </c>
      <c r="R10" s="10">
        <v>3157.222096</v>
      </c>
      <c r="S10" s="10">
        <v>3268.6769690000001</v>
      </c>
      <c r="T10" s="10">
        <v>3456.248478</v>
      </c>
      <c r="U10" s="10">
        <v>3658.844407</v>
      </c>
      <c r="V10" s="10">
        <v>3454.4426239999998</v>
      </c>
      <c r="W10" s="10">
        <v>3232.7726600000001</v>
      </c>
      <c r="X10" s="10">
        <v>3171.8613899999996</v>
      </c>
      <c r="Y10" s="10">
        <v>3218.4451040000008</v>
      </c>
      <c r="Z10" s="10">
        <v>2905.7001520000003</v>
      </c>
      <c r="AA10" s="10">
        <v>2265.8021679999979</v>
      </c>
      <c r="AB10" s="25">
        <f t="shared" ref="AB10:AB14" si="0">SUM(B10:AA10)</f>
        <v>80169.597569999998</v>
      </c>
    </row>
    <row r="11" spans="1:28" s="2" customFormat="1" x14ac:dyDescent="0.15">
      <c r="A11" s="11" t="s">
        <v>5</v>
      </c>
      <c r="B11" s="8">
        <v>1627.670269</v>
      </c>
      <c r="C11" s="8">
        <v>2169.608804</v>
      </c>
      <c r="D11" s="8">
        <v>3005.201106</v>
      </c>
      <c r="E11" s="8">
        <v>3341.2714190000002</v>
      </c>
      <c r="F11" s="8">
        <v>3189.2881640000001</v>
      </c>
      <c r="G11" s="8">
        <v>2902.3658180000002</v>
      </c>
      <c r="H11" s="8">
        <v>2668.2381099999998</v>
      </c>
      <c r="I11" s="8">
        <v>2295.3121299999998</v>
      </c>
      <c r="J11" s="8">
        <v>1875.7286260000001</v>
      </c>
      <c r="K11" s="8">
        <v>1337.549581</v>
      </c>
      <c r="L11" s="8">
        <v>1079.6499160000001</v>
      </c>
      <c r="M11" s="8">
        <v>882.30659000000003</v>
      </c>
      <c r="N11" s="8">
        <v>622.15410599999996</v>
      </c>
      <c r="O11" s="12">
        <v>530.69928900000002</v>
      </c>
      <c r="P11" s="12">
        <v>406.310633</v>
      </c>
      <c r="Q11" s="12">
        <v>408.00043599999998</v>
      </c>
      <c r="R11" s="12">
        <v>427.41195800000003</v>
      </c>
      <c r="S11" s="12">
        <v>414.33850000000001</v>
      </c>
      <c r="T11" s="12">
        <v>420.36369300000001</v>
      </c>
      <c r="U11" s="12">
        <v>441.94330000000002</v>
      </c>
      <c r="V11" s="12">
        <v>394.11261100000002</v>
      </c>
      <c r="W11" s="12">
        <v>323.56454100000002</v>
      </c>
      <c r="X11" s="12">
        <v>339.66209099999998</v>
      </c>
      <c r="Y11" s="12">
        <v>370.19830500000018</v>
      </c>
      <c r="Z11" s="12">
        <v>342.89984500000014</v>
      </c>
      <c r="AA11" s="12">
        <v>295.69979500000005</v>
      </c>
      <c r="AB11" s="25">
        <f t="shared" si="0"/>
        <v>32111.549635999996</v>
      </c>
    </row>
    <row r="12" spans="1:28" s="2" customFormat="1" x14ac:dyDescent="0.15">
      <c r="A12" s="7" t="s">
        <v>6</v>
      </c>
      <c r="B12" s="8">
        <v>364.82578999999998</v>
      </c>
      <c r="C12" s="8">
        <v>333.09660400000001</v>
      </c>
      <c r="D12" s="8">
        <v>395.17863199999999</v>
      </c>
      <c r="E12" s="8">
        <v>455.30333300000001</v>
      </c>
      <c r="F12" s="8">
        <v>576.65487199999995</v>
      </c>
      <c r="G12" s="8">
        <v>637.01095199999997</v>
      </c>
      <c r="H12" s="8">
        <v>538.011166</v>
      </c>
      <c r="I12" s="8">
        <v>506.761751</v>
      </c>
      <c r="J12" s="8">
        <v>460.20934499999998</v>
      </c>
      <c r="K12" s="8">
        <v>460.73683499999999</v>
      </c>
      <c r="L12" s="8">
        <v>445.37423200000001</v>
      </c>
      <c r="M12" s="8">
        <v>465.21238399999999</v>
      </c>
      <c r="N12" s="8">
        <v>462.25483800000001</v>
      </c>
      <c r="O12" s="25">
        <v>434.20621199999999</v>
      </c>
      <c r="P12" s="25">
        <v>347.56804199999999</v>
      </c>
      <c r="Q12" s="25">
        <v>402.02310499999999</v>
      </c>
      <c r="R12" s="25">
        <v>431.43643200000002</v>
      </c>
      <c r="S12" s="25">
        <v>489.736289</v>
      </c>
      <c r="T12" s="25">
        <v>548.55104700000004</v>
      </c>
      <c r="U12" s="25">
        <v>303.48537800000003</v>
      </c>
      <c r="V12" s="25">
        <v>285.22762699999998</v>
      </c>
      <c r="W12" s="25">
        <v>283.17921899999999</v>
      </c>
      <c r="X12" s="25">
        <v>516.19576800000004</v>
      </c>
      <c r="Y12" s="25">
        <v>486.60455099999996</v>
      </c>
      <c r="Z12" s="25">
        <v>491.92963200000014</v>
      </c>
      <c r="AA12" s="25">
        <v>457.76881000000009</v>
      </c>
      <c r="AB12" s="25">
        <f t="shared" si="0"/>
        <v>11578.542846</v>
      </c>
    </row>
    <row r="13" spans="1:28" s="2" customFormat="1" x14ac:dyDescent="0.15">
      <c r="A13" s="7" t="s">
        <v>40</v>
      </c>
      <c r="B13" s="8">
        <f>SUM(B9:B12)</f>
        <v>3684.583228</v>
      </c>
      <c r="C13" s="8">
        <f t="shared" ref="C13:Z13" si="1">SUM(C9:C12)</f>
        <v>4608.8101690000003</v>
      </c>
      <c r="D13" s="8">
        <f t="shared" si="1"/>
        <v>5966.7542240000002</v>
      </c>
      <c r="E13" s="8">
        <f t="shared" si="1"/>
        <v>7108.7622279999996</v>
      </c>
      <c r="F13" s="8">
        <f t="shared" si="1"/>
        <v>8024.5006960000001</v>
      </c>
      <c r="G13" s="8">
        <f t="shared" si="1"/>
        <v>8740.5706260000006</v>
      </c>
      <c r="H13" s="8">
        <f t="shared" si="1"/>
        <v>7932.1371589999999</v>
      </c>
      <c r="I13" s="8">
        <f t="shared" si="1"/>
        <v>7607.718859999999</v>
      </c>
      <c r="J13" s="8">
        <f t="shared" si="1"/>
        <v>7165.6860590000006</v>
      </c>
      <c r="K13" s="8">
        <f t="shared" si="1"/>
        <v>6811.0886659999996</v>
      </c>
      <c r="L13" s="8">
        <f t="shared" si="1"/>
        <v>6537.4895919999999</v>
      </c>
      <c r="M13" s="8">
        <f t="shared" si="1"/>
        <v>6258.4334010000002</v>
      </c>
      <c r="N13" s="8">
        <f t="shared" si="1"/>
        <v>5743.2865379999994</v>
      </c>
      <c r="O13" s="8">
        <f t="shared" si="1"/>
        <v>5180.4767879999999</v>
      </c>
      <c r="P13" s="8">
        <f t="shared" si="1"/>
        <v>4039.9965459999999</v>
      </c>
      <c r="Q13" s="8">
        <f t="shared" si="1"/>
        <v>4876.8464530000001</v>
      </c>
      <c r="R13" s="8">
        <f t="shared" si="1"/>
        <v>5587.5240330000006</v>
      </c>
      <c r="S13" s="8">
        <f t="shared" si="1"/>
        <v>5329.9782220000006</v>
      </c>
      <c r="T13" s="8">
        <f t="shared" si="1"/>
        <v>5580.4053240000003</v>
      </c>
      <c r="U13" s="8">
        <f t="shared" si="1"/>
        <v>5463.5694739999999</v>
      </c>
      <c r="V13" s="8">
        <f t="shared" si="1"/>
        <v>5095.727151000001</v>
      </c>
      <c r="W13" s="8">
        <f t="shared" si="1"/>
        <v>4759.4139199999991</v>
      </c>
      <c r="X13" s="8">
        <f t="shared" si="1"/>
        <v>4573.0270999999993</v>
      </c>
      <c r="Y13" s="8">
        <f t="shared" si="1"/>
        <v>5051.3023970000013</v>
      </c>
      <c r="Z13" s="8">
        <f t="shared" si="1"/>
        <v>4399.8960260000013</v>
      </c>
      <c r="AA13" s="8">
        <v>3524.4640869999976</v>
      </c>
      <c r="AB13" s="25">
        <f t="shared" si="0"/>
        <v>149652.448967</v>
      </c>
    </row>
    <row r="14" spans="1:28" s="2" customFormat="1" x14ac:dyDescent="0.15">
      <c r="A14" s="7" t="s">
        <v>41</v>
      </c>
      <c r="B14" s="8">
        <v>4329.7033300000003</v>
      </c>
      <c r="C14" s="8">
        <v>5343.1440100000009</v>
      </c>
      <c r="D14" s="8">
        <v>6979.551668000001</v>
      </c>
      <c r="E14" s="8">
        <v>8364.3323659999987</v>
      </c>
      <c r="F14" s="8">
        <v>9483.945690999999</v>
      </c>
      <c r="G14" s="8">
        <v>10773.456006999999</v>
      </c>
      <c r="H14" s="8">
        <v>10139.555328999999</v>
      </c>
      <c r="I14" s="8">
        <v>10181.207826</v>
      </c>
      <c r="J14" s="8">
        <v>9892.8327110000009</v>
      </c>
      <c r="K14" s="8">
        <v>9837.7516599999999</v>
      </c>
      <c r="L14" s="8">
        <v>10145.669152</v>
      </c>
      <c r="M14" s="8">
        <v>10251.943539</v>
      </c>
      <c r="N14" s="8">
        <v>9935.6302300000007</v>
      </c>
      <c r="O14" s="10">
        <v>9741.793314999999</v>
      </c>
      <c r="P14" s="10">
        <v>7772.9337450000003</v>
      </c>
      <c r="Q14" s="10">
        <v>9499.5680509999984</v>
      </c>
      <c r="R14" s="10">
        <v>11121.194267000001</v>
      </c>
      <c r="S14" s="10">
        <v>11335.644630000001</v>
      </c>
      <c r="T14" s="10">
        <v>11757.245448</v>
      </c>
      <c r="U14" s="10">
        <v>12564.607598000001</v>
      </c>
      <c r="V14" s="10">
        <v>12849.074717</v>
      </c>
      <c r="W14" s="10">
        <v>12425.834162000001</v>
      </c>
      <c r="X14" s="10">
        <v>11824.145253000013</v>
      </c>
      <c r="Y14" s="10">
        <v>13180.311770999977</v>
      </c>
      <c r="Z14" s="10">
        <v>11941.462872999982</v>
      </c>
      <c r="AA14" s="10">
        <v>9689.1026980000006</v>
      </c>
      <c r="AB14" s="25">
        <f t="shared" si="0"/>
        <v>261361.642047</v>
      </c>
    </row>
    <row r="15" spans="1:28" s="2" customFormat="1" x14ac:dyDescent="0.15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2" customFormat="1" x14ac:dyDescent="0.15">
      <c r="A16" s="11"/>
      <c r="B16" s="85" t="s">
        <v>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2" customFormat="1" x14ac:dyDescent="0.1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2" customFormat="1" x14ac:dyDescent="0.15">
      <c r="A18" s="7" t="s">
        <v>3</v>
      </c>
      <c r="B18" s="26">
        <f>B9/B$14*100</f>
        <v>9.7034593360926653</v>
      </c>
      <c r="C18" s="26">
        <f t="shared" ref="C18:AB23" si="2">C9/C$14*100</f>
        <v>12.089155762807149</v>
      </c>
      <c r="D18" s="26">
        <f t="shared" si="2"/>
        <v>12.326709535578724</v>
      </c>
      <c r="E18" s="26">
        <f t="shared" si="2"/>
        <v>12.941202532792801</v>
      </c>
      <c r="F18" s="26">
        <f t="shared" si="2"/>
        <v>10.155854486957121</v>
      </c>
      <c r="G18" s="26">
        <f t="shared" si="2"/>
        <v>11.29832637928922</v>
      </c>
      <c r="H18" s="26">
        <f t="shared" si="2"/>
        <v>11.427034523754312</v>
      </c>
      <c r="I18" s="26">
        <f t="shared" si="2"/>
        <v>10.346984817555576</v>
      </c>
      <c r="J18" s="26">
        <f t="shared" si="2"/>
        <v>11.383366068121516</v>
      </c>
      <c r="K18" s="26">
        <f t="shared" si="2"/>
        <v>11.497136674011143</v>
      </c>
      <c r="L18" s="26">
        <f t="shared" si="2"/>
        <v>10.546665133359555</v>
      </c>
      <c r="M18" s="26">
        <f t="shared" si="2"/>
        <v>11.247070739451912</v>
      </c>
      <c r="N18" s="26">
        <f t="shared" si="2"/>
        <v>11.17839468951332</v>
      </c>
      <c r="O18" s="26">
        <f t="shared" si="2"/>
        <v>12.048870634451561</v>
      </c>
      <c r="P18" s="26">
        <f t="shared" si="2"/>
        <v>11.454762348550032</v>
      </c>
      <c r="Q18" s="26">
        <f t="shared" si="2"/>
        <v>12.899055645703909</v>
      </c>
      <c r="R18" s="26">
        <f t="shared" si="2"/>
        <v>14.130258938673389</v>
      </c>
      <c r="S18" s="26">
        <f t="shared" si="2"/>
        <v>10.208739791801325</v>
      </c>
      <c r="T18" s="26">
        <f t="shared" si="2"/>
        <v>9.8257887964439483</v>
      </c>
      <c r="U18" s="26">
        <f t="shared" si="2"/>
        <v>8.4307956355805018</v>
      </c>
      <c r="V18" s="26">
        <f t="shared" si="2"/>
        <v>7.4864868497285437</v>
      </c>
      <c r="W18" s="26">
        <f t="shared" si="2"/>
        <v>7.4031045964960631</v>
      </c>
      <c r="X18" s="26">
        <f t="shared" si="2"/>
        <v>4.6118162398389417</v>
      </c>
      <c r="Y18" s="26">
        <f t="shared" si="2"/>
        <v>7.4053971860329346</v>
      </c>
      <c r="Z18" s="26">
        <f t="shared" si="2"/>
        <v>5.5216551272863565</v>
      </c>
      <c r="AA18" s="26">
        <f t="shared" si="2"/>
        <v>5.2140361161026858</v>
      </c>
      <c r="AB18" s="26">
        <f t="shared" si="2"/>
        <v>9.8686091474592708</v>
      </c>
    </row>
    <row r="19" spans="1:28" s="2" customFormat="1" x14ac:dyDescent="0.15">
      <c r="A19" s="7" t="s">
        <v>4</v>
      </c>
      <c r="B19" s="26">
        <f t="shared" ref="B19:Q23" si="3">B10/B$14*100</f>
        <v>29.377443904453376</v>
      </c>
      <c r="C19" s="26">
        <f t="shared" si="3"/>
        <v>27.327800940180907</v>
      </c>
      <c r="D19" s="26">
        <f t="shared" si="3"/>
        <v>24.443195009527933</v>
      </c>
      <c r="E19" s="26">
        <f t="shared" si="3"/>
        <v>26.657743695882207</v>
      </c>
      <c r="F19" s="26">
        <f t="shared" si="3"/>
        <v>34.746950724604275</v>
      </c>
      <c r="G19" s="26">
        <f t="shared" si="3"/>
        <v>36.979532207783954</v>
      </c>
      <c r="H19" s="26">
        <f t="shared" si="3"/>
        <v>35.181398781832129</v>
      </c>
      <c r="I19" s="26">
        <f t="shared" si="3"/>
        <v>36.854143586165904</v>
      </c>
      <c r="J19" s="26">
        <f t="shared" si="3"/>
        <v>37.437312791935675</v>
      </c>
      <c r="K19" s="26">
        <f t="shared" si="3"/>
        <v>39.457618266407835</v>
      </c>
      <c r="L19" s="26">
        <f t="shared" si="3"/>
        <v>38.858311205849184</v>
      </c>
      <c r="M19" s="26">
        <f t="shared" si="3"/>
        <v>36.65520660257706</v>
      </c>
      <c r="N19" s="26">
        <f t="shared" si="3"/>
        <v>35.712215026746222</v>
      </c>
      <c r="O19" s="26">
        <f t="shared" si="3"/>
        <v>31.224181366241606</v>
      </c>
      <c r="P19" s="26">
        <f t="shared" si="3"/>
        <v>30.8216544948821</v>
      </c>
      <c r="Q19" s="26">
        <f t="shared" si="3"/>
        <v>29.911553112153189</v>
      </c>
      <c r="R19" s="26">
        <f t="shared" si="2"/>
        <v>28.38923608562839</v>
      </c>
      <c r="S19" s="26">
        <f t="shared" si="2"/>
        <v>28.835386744123788</v>
      </c>
      <c r="T19" s="26">
        <f t="shared" si="2"/>
        <v>29.396753629804806</v>
      </c>
      <c r="U19" s="26">
        <f t="shared" ref="U19:AB19" si="4">U10/U$14*100</f>
        <v>29.120244133866979</v>
      </c>
      <c r="V19" s="26">
        <f t="shared" si="4"/>
        <v>26.884757852871626</v>
      </c>
      <c r="W19" s="26">
        <f t="shared" si="4"/>
        <v>26.016544385295969</v>
      </c>
      <c r="X19" s="26">
        <f t="shared" si="4"/>
        <v>26.825291149017623</v>
      </c>
      <c r="Y19" s="26">
        <f t="shared" si="4"/>
        <v>24.41858098593233</v>
      </c>
      <c r="Z19" s="26">
        <f t="shared" si="4"/>
        <v>24.332865938643735</v>
      </c>
      <c r="AA19" s="26">
        <f t="shared" si="4"/>
        <v>23.38505678619444</v>
      </c>
      <c r="AB19" s="26">
        <f t="shared" si="4"/>
        <v>30.67381921161304</v>
      </c>
    </row>
    <row r="20" spans="1:28" s="2" customFormat="1" x14ac:dyDescent="0.15">
      <c r="A20" s="11" t="s">
        <v>5</v>
      </c>
      <c r="B20" s="26">
        <f t="shared" si="3"/>
        <v>37.593113082877203</v>
      </c>
      <c r="C20" s="26">
        <f t="shared" si="2"/>
        <v>40.605471234528814</v>
      </c>
      <c r="D20" s="26">
        <f t="shared" si="2"/>
        <v>43.057222712145119</v>
      </c>
      <c r="E20" s="26">
        <f t="shared" si="2"/>
        <v>39.946660089475458</v>
      </c>
      <c r="F20" s="26">
        <f t="shared" si="2"/>
        <v>33.628283711351763</v>
      </c>
      <c r="G20" s="26">
        <f t="shared" si="2"/>
        <v>26.939970016252936</v>
      </c>
      <c r="H20" s="26">
        <f t="shared" si="2"/>
        <v>26.315139307624364</v>
      </c>
      <c r="I20" s="26">
        <f t="shared" si="2"/>
        <v>22.544595584606427</v>
      </c>
      <c r="J20" s="26">
        <f t="shared" si="2"/>
        <v>18.960480590299955</v>
      </c>
      <c r="K20" s="26">
        <f t="shared" si="2"/>
        <v>13.596090115167636</v>
      </c>
      <c r="L20" s="26">
        <f t="shared" si="2"/>
        <v>10.641485542500371</v>
      </c>
      <c r="M20" s="26">
        <f t="shared" si="2"/>
        <v>8.6062373114284867</v>
      </c>
      <c r="N20" s="26">
        <f t="shared" si="2"/>
        <v>6.2618484343493916</v>
      </c>
      <c r="O20" s="26">
        <f t="shared" si="2"/>
        <v>5.4476549834295067</v>
      </c>
      <c r="P20" s="26">
        <f t="shared" si="2"/>
        <v>5.2272494058162078</v>
      </c>
      <c r="Q20" s="26">
        <f t="shared" si="2"/>
        <v>4.2949367151178066</v>
      </c>
      <c r="R20" s="26">
        <f t="shared" si="2"/>
        <v>3.843219961261378</v>
      </c>
      <c r="S20" s="26">
        <f t="shared" si="2"/>
        <v>3.6551825107805977</v>
      </c>
      <c r="T20" s="26">
        <f t="shared" si="2"/>
        <v>3.5753586574269165</v>
      </c>
      <c r="U20" s="26">
        <f t="shared" ref="U20:AB20" si="5">U11/U$14*100</f>
        <v>3.5173665118705921</v>
      </c>
      <c r="V20" s="26">
        <f t="shared" si="5"/>
        <v>3.0672450715736628</v>
      </c>
      <c r="W20" s="26">
        <f t="shared" si="5"/>
        <v>2.6039663557518513</v>
      </c>
      <c r="X20" s="26">
        <f t="shared" si="5"/>
        <v>2.8726143305269458</v>
      </c>
      <c r="Y20" s="26">
        <f t="shared" si="5"/>
        <v>2.8087219136540469</v>
      </c>
      <c r="Z20" s="26">
        <f t="shared" si="5"/>
        <v>2.8715061851869699</v>
      </c>
      <c r="AA20" s="26">
        <f t="shared" si="5"/>
        <v>3.0518800782350839</v>
      </c>
      <c r="AB20" s="26">
        <f t="shared" si="5"/>
        <v>12.286251870970974</v>
      </c>
    </row>
    <row r="21" spans="1:28" s="2" customFormat="1" x14ac:dyDescent="0.15">
      <c r="A21" s="7" t="s">
        <v>6</v>
      </c>
      <c r="B21" s="26">
        <f t="shared" si="3"/>
        <v>8.4261151906682699</v>
      </c>
      <c r="C21" s="26">
        <f t="shared" si="2"/>
        <v>6.2340936979536874</v>
      </c>
      <c r="D21" s="26">
        <f t="shared" si="2"/>
        <v>5.6619486579893596</v>
      </c>
      <c r="E21" s="26">
        <f t="shared" si="2"/>
        <v>5.4433912125581365</v>
      </c>
      <c r="F21" s="26">
        <f t="shared" si="2"/>
        <v>6.0803265938904456</v>
      </c>
      <c r="G21" s="26">
        <f t="shared" si="2"/>
        <v>5.9127818555726712</v>
      </c>
      <c r="H21" s="26">
        <f t="shared" si="2"/>
        <v>5.3060627270432841</v>
      </c>
      <c r="I21" s="26">
        <f t="shared" si="2"/>
        <v>4.9774227150718806</v>
      </c>
      <c r="J21" s="26">
        <f t="shared" si="2"/>
        <v>4.6519471059920559</v>
      </c>
      <c r="K21" s="26">
        <f t="shared" si="2"/>
        <v>4.683355007560742</v>
      </c>
      <c r="L21" s="26">
        <f t="shared" si="2"/>
        <v>4.3897965262567631</v>
      </c>
      <c r="M21" s="26">
        <f t="shared" si="2"/>
        <v>4.5377969770342492</v>
      </c>
      <c r="N21" s="26">
        <f t="shared" si="2"/>
        <v>4.6524963922696223</v>
      </c>
      <c r="O21" s="26">
        <f t="shared" si="2"/>
        <v>4.4571486784823051</v>
      </c>
      <c r="P21" s="26">
        <f t="shared" si="2"/>
        <v>4.4715168481086804</v>
      </c>
      <c r="Q21" s="26">
        <f t="shared" si="2"/>
        <v>4.2320145804701079</v>
      </c>
      <c r="R21" s="26">
        <f t="shared" si="2"/>
        <v>3.8794073877497532</v>
      </c>
      <c r="S21" s="26">
        <f t="shared" si="2"/>
        <v>4.3203214725336707</v>
      </c>
      <c r="T21" s="26">
        <f t="shared" si="2"/>
        <v>4.6656425557000931</v>
      </c>
      <c r="U21" s="26">
        <f t="shared" ref="U21:AB21" si="6">U12/U$14*100</f>
        <v>2.4153987749550412</v>
      </c>
      <c r="V21" s="26">
        <f t="shared" si="6"/>
        <v>2.219830091132001</v>
      </c>
      <c r="W21" s="26">
        <f t="shared" si="6"/>
        <v>2.27895540297812</v>
      </c>
      <c r="X21" s="26">
        <f t="shared" si="6"/>
        <v>4.3656074663750539</v>
      </c>
      <c r="Y21" s="26">
        <f t="shared" si="6"/>
        <v>3.6919047094974884</v>
      </c>
      <c r="Z21" s="26">
        <f t="shared" si="6"/>
        <v>4.1195089515562477</v>
      </c>
      <c r="AA21" s="26">
        <f t="shared" si="6"/>
        <v>4.724573825546214</v>
      </c>
      <c r="AB21" s="26">
        <f t="shared" si="6"/>
        <v>4.4300849793091901</v>
      </c>
    </row>
    <row r="22" spans="1:28" s="2" customFormat="1" x14ac:dyDescent="0.15">
      <c r="A22" s="7" t="s">
        <v>40</v>
      </c>
      <c r="B22" s="26">
        <f t="shared" si="3"/>
        <v>85.100131514091515</v>
      </c>
      <c r="C22" s="26">
        <f t="shared" si="2"/>
        <v>86.256521635470563</v>
      </c>
      <c r="D22" s="26">
        <f t="shared" si="2"/>
        <v>85.489075915241145</v>
      </c>
      <c r="E22" s="26">
        <f t="shared" si="2"/>
        <v>84.988997530708616</v>
      </c>
      <c r="F22" s="26">
        <f t="shared" si="2"/>
        <v>84.611415516803604</v>
      </c>
      <c r="G22" s="26">
        <f t="shared" si="2"/>
        <v>81.130610458898786</v>
      </c>
      <c r="H22" s="26">
        <f t="shared" si="2"/>
        <v>78.229635340254092</v>
      </c>
      <c r="I22" s="26">
        <f t="shared" si="2"/>
        <v>74.723146703399777</v>
      </c>
      <c r="J22" s="26">
        <f t="shared" si="2"/>
        <v>72.433106556349202</v>
      </c>
      <c r="K22" s="26">
        <f t="shared" si="2"/>
        <v>69.234200063147355</v>
      </c>
      <c r="L22" s="26">
        <f t="shared" si="2"/>
        <v>64.43625840796588</v>
      </c>
      <c r="M22" s="26">
        <f t="shared" si="2"/>
        <v>61.046311630491715</v>
      </c>
      <c r="N22" s="26">
        <f t="shared" si="2"/>
        <v>57.804954542878541</v>
      </c>
      <c r="O22" s="26">
        <f t="shared" si="2"/>
        <v>53.177855662604976</v>
      </c>
      <c r="P22" s="26">
        <f t="shared" si="2"/>
        <v>51.975183097357011</v>
      </c>
      <c r="Q22" s="26">
        <f t="shared" si="2"/>
        <v>51.33756005344501</v>
      </c>
      <c r="R22" s="26">
        <f t="shared" si="2"/>
        <v>50.242122373312917</v>
      </c>
      <c r="S22" s="26">
        <f t="shared" si="2"/>
        <v>47.019630519239385</v>
      </c>
      <c r="T22" s="26">
        <f t="shared" si="2"/>
        <v>47.463543639375757</v>
      </c>
      <c r="U22" s="26">
        <f t="shared" ref="U22:AB22" si="7">U13/U$14*100</f>
        <v>43.483805056273113</v>
      </c>
      <c r="V22" s="26">
        <f t="shared" si="7"/>
        <v>39.658319865305842</v>
      </c>
      <c r="W22" s="26">
        <f t="shared" si="7"/>
        <v>38.302570740521993</v>
      </c>
      <c r="X22" s="26">
        <f t="shared" si="7"/>
        <v>38.675329185758564</v>
      </c>
      <c r="Y22" s="26">
        <f t="shared" si="7"/>
        <v>38.324604795116798</v>
      </c>
      <c r="Z22" s="26">
        <f t="shared" si="7"/>
        <v>36.845536202673316</v>
      </c>
      <c r="AA22" s="26">
        <f t="shared" si="7"/>
        <v>36.375546806078425</v>
      </c>
      <c r="AB22" s="26">
        <f t="shared" si="7"/>
        <v>57.258765209352482</v>
      </c>
    </row>
    <row r="23" spans="1:28" s="2" customFormat="1" x14ac:dyDescent="0.15">
      <c r="A23" s="7" t="s">
        <v>41</v>
      </c>
      <c r="B23" s="26">
        <f t="shared" si="3"/>
        <v>100</v>
      </c>
      <c r="C23" s="26">
        <f t="shared" si="2"/>
        <v>100</v>
      </c>
      <c r="D23" s="26">
        <f t="shared" si="2"/>
        <v>100</v>
      </c>
      <c r="E23" s="26">
        <f t="shared" si="2"/>
        <v>100</v>
      </c>
      <c r="F23" s="26">
        <f t="shared" si="2"/>
        <v>100</v>
      </c>
      <c r="G23" s="26">
        <f t="shared" si="2"/>
        <v>100</v>
      </c>
      <c r="H23" s="26">
        <f t="shared" si="2"/>
        <v>100</v>
      </c>
      <c r="I23" s="26">
        <f t="shared" si="2"/>
        <v>100</v>
      </c>
      <c r="J23" s="26">
        <f t="shared" si="2"/>
        <v>100</v>
      </c>
      <c r="K23" s="26">
        <f t="shared" si="2"/>
        <v>100</v>
      </c>
      <c r="L23" s="26">
        <f t="shared" si="2"/>
        <v>100</v>
      </c>
      <c r="M23" s="26">
        <f t="shared" si="2"/>
        <v>100</v>
      </c>
      <c r="N23" s="26">
        <f t="shared" si="2"/>
        <v>100</v>
      </c>
      <c r="O23" s="26">
        <f t="shared" si="2"/>
        <v>100</v>
      </c>
      <c r="P23" s="26">
        <f t="shared" si="2"/>
        <v>100</v>
      </c>
      <c r="Q23" s="26">
        <f t="shared" si="2"/>
        <v>100</v>
      </c>
      <c r="R23" s="26">
        <f t="shared" si="2"/>
        <v>100</v>
      </c>
      <c r="S23" s="26">
        <f t="shared" si="2"/>
        <v>100</v>
      </c>
      <c r="T23" s="26">
        <f t="shared" si="2"/>
        <v>100</v>
      </c>
      <c r="U23" s="26">
        <f t="shared" ref="U23:AB23" si="8">U14/U$14*100</f>
        <v>100</v>
      </c>
      <c r="V23" s="26">
        <f t="shared" si="8"/>
        <v>100</v>
      </c>
      <c r="W23" s="26">
        <f t="shared" si="8"/>
        <v>100</v>
      </c>
      <c r="X23" s="26">
        <f t="shared" si="8"/>
        <v>100</v>
      </c>
      <c r="Y23" s="26">
        <f t="shared" si="8"/>
        <v>100</v>
      </c>
      <c r="Z23" s="26">
        <f t="shared" si="8"/>
        <v>100</v>
      </c>
      <c r="AA23" s="26">
        <f t="shared" si="8"/>
        <v>100</v>
      </c>
      <c r="AB23" s="26">
        <f t="shared" si="8"/>
        <v>100</v>
      </c>
    </row>
    <row r="24" spans="1:28" s="2" customFormat="1" x14ac:dyDescent="0.1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2" customFormat="1" x14ac:dyDescent="0.15">
      <c r="A25" s="11"/>
      <c r="B25" s="85" t="s">
        <v>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2" customFormat="1" x14ac:dyDescent="0.1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2" customFormat="1" x14ac:dyDescent="0.15">
      <c r="A27" s="7" t="s">
        <v>3</v>
      </c>
      <c r="B27" s="26" t="s">
        <v>10</v>
      </c>
      <c r="C27" s="26">
        <f>(C9/B9)*100-100</f>
        <v>53.747521350495333</v>
      </c>
      <c r="D27" s="26">
        <f t="shared" ref="D27:T32" si="9">(D9/C9)*100-100</f>
        <v>33.193133480633264</v>
      </c>
      <c r="E27" s="26">
        <f t="shared" si="9"/>
        <v>25.814653733898822</v>
      </c>
      <c r="F27" s="26">
        <f t="shared" si="9"/>
        <v>-11.018522589548354</v>
      </c>
      <c r="G27" s="26">
        <f t="shared" si="9"/>
        <v>26.375716462720987</v>
      </c>
      <c r="H27" s="26">
        <f t="shared" si="9"/>
        <v>-4.8117614989804167</v>
      </c>
      <c r="I27" s="26">
        <f t="shared" si="9"/>
        <v>-9.0797407060687334</v>
      </c>
      <c r="J27" s="26">
        <f t="shared" si="9"/>
        <v>6.9001348019040591</v>
      </c>
      <c r="K27" s="26">
        <f t="shared" si="9"/>
        <v>0.43710404841360173</v>
      </c>
      <c r="L27" s="26">
        <f t="shared" si="9"/>
        <v>-5.3958248257147403</v>
      </c>
      <c r="M27" s="26">
        <f t="shared" si="9"/>
        <v>7.7580638222833613</v>
      </c>
      <c r="N27" s="26">
        <f t="shared" si="9"/>
        <v>-3.6771713998587785</v>
      </c>
      <c r="O27" s="26">
        <f t="shared" si="9"/>
        <v>5.6842799456915429</v>
      </c>
      <c r="P27" s="26">
        <f t="shared" si="9"/>
        <v>-24.144723365693693</v>
      </c>
      <c r="Q27" s="26">
        <f t="shared" si="9"/>
        <v>37.62290639428312</v>
      </c>
      <c r="R27" s="26">
        <f t="shared" si="9"/>
        <v>28.244802504996414</v>
      </c>
      <c r="S27" s="26">
        <f t="shared" si="9"/>
        <v>-26.359486336123936</v>
      </c>
      <c r="T27" s="26">
        <f t="shared" si="9"/>
        <v>-0.17147533881494326</v>
      </c>
      <c r="U27" s="26">
        <f t="shared" ref="U27" si="10">(U9/T9)*100-100</f>
        <v>-8.3052475755242057</v>
      </c>
      <c r="V27" s="26">
        <f t="shared" ref="V27" si="11">(V9/U9)*100-100</f>
        <v>-9.1902607250368078</v>
      </c>
      <c r="W27" s="26">
        <f t="shared" ref="W27" si="12">(W9/V9)*100-100</f>
        <v>-4.3710212203359617</v>
      </c>
      <c r="X27" s="26">
        <f t="shared" ref="X27" si="13">(X9/W9)*100-100</f>
        <v>-40.720803024249996</v>
      </c>
      <c r="Y27" s="26">
        <f t="shared" ref="Y27" si="14">(Y9/X9)*100-100</f>
        <v>78.991451381102536</v>
      </c>
      <c r="Z27" s="26">
        <f t="shared" ref="Z27" si="15">(Z9/Y9)*100-100</f>
        <v>-32.445735401129042</v>
      </c>
      <c r="AA27" s="26">
        <f t="shared" ref="AA27" si="16">(AA9/Z9)*100-100</f>
        <v>-23.38200486125173</v>
      </c>
      <c r="AB27" s="27">
        <f>POWER(AA9/B9,1/26)*100-100</f>
        <v>0.71165331691351241</v>
      </c>
    </row>
    <row r="28" spans="1:28" s="2" customFormat="1" x14ac:dyDescent="0.15">
      <c r="A28" s="7" t="s">
        <v>4</v>
      </c>
      <c r="B28" s="26" t="s">
        <v>10</v>
      </c>
      <c r="C28" s="26">
        <f t="shared" ref="C28:R32" si="17">(C10/B10)*100-100</f>
        <v>14.796704232654577</v>
      </c>
      <c r="D28" s="26">
        <f t="shared" si="17"/>
        <v>16.837951530065325</v>
      </c>
      <c r="E28" s="26">
        <f t="shared" si="17"/>
        <v>30.698068816881772</v>
      </c>
      <c r="F28" s="26">
        <f t="shared" si="17"/>
        <v>47.792054698281902</v>
      </c>
      <c r="G28" s="26">
        <f t="shared" si="17"/>
        <v>20.895656751575984</v>
      </c>
      <c r="H28" s="26">
        <f t="shared" si="17"/>
        <v>-10.46031618892988</v>
      </c>
      <c r="I28" s="26">
        <f t="shared" si="17"/>
        <v>5.1849522619169477</v>
      </c>
      <c r="J28" s="26">
        <f t="shared" si="17"/>
        <v>-1.2948740600370456</v>
      </c>
      <c r="K28" s="26">
        <f t="shared" si="17"/>
        <v>4.8096785320736757</v>
      </c>
      <c r="L28" s="26">
        <f t="shared" si="17"/>
        <v>1.5635554667148028</v>
      </c>
      <c r="M28" s="26">
        <f t="shared" si="17"/>
        <v>-4.6814868363662612</v>
      </c>
      <c r="N28" s="26">
        <f t="shared" si="17"/>
        <v>-5.5786227962101691</v>
      </c>
      <c r="O28" s="26">
        <f t="shared" si="17"/>
        <v>-14.272972738679016</v>
      </c>
      <c r="P28" s="26">
        <f t="shared" si="17"/>
        <v>-21.239050782870692</v>
      </c>
      <c r="Q28" s="26">
        <f t="shared" si="17"/>
        <v>18.604702431943124</v>
      </c>
      <c r="R28" s="26">
        <f t="shared" si="17"/>
        <v>11.112344565719482</v>
      </c>
      <c r="S28" s="26">
        <f t="shared" si="9"/>
        <v>3.5301562453020381</v>
      </c>
      <c r="T28" s="26">
        <f t="shared" ref="T28:T32" si="18">(T10/S10)*100-100</f>
        <v>5.7384535326959707</v>
      </c>
      <c r="U28" s="26">
        <f t="shared" ref="U28:U32" si="19">(U10/T10)*100-100</f>
        <v>5.8617292792917226</v>
      </c>
      <c r="V28" s="26">
        <f t="shared" ref="V28:V32" si="20">(V10/U10)*100-100</f>
        <v>-5.5865120312015506</v>
      </c>
      <c r="W28" s="26">
        <f t="shared" ref="W28:W32" si="21">(W10/V10)*100-100</f>
        <v>-6.4169531275445451</v>
      </c>
      <c r="X28" s="26">
        <f t="shared" ref="X28:X32" si="22">(X10/W10)*100-100</f>
        <v>-1.8841804359976351</v>
      </c>
      <c r="Y28" s="26">
        <f t="shared" ref="Y28:Y32" si="23">(Y10/X10)*100-100</f>
        <v>1.4686554130917102</v>
      </c>
      <c r="Z28" s="26">
        <f t="shared" ref="Z28:Z32" si="24">(Z10/Y10)*100-100</f>
        <v>-9.7172684912757887</v>
      </c>
      <c r="AA28" s="26">
        <f t="shared" ref="AA28:AA32" si="25">(AA10/Z10)*100-100</f>
        <v>-22.022161631493844</v>
      </c>
      <c r="AB28" s="27">
        <f t="shared" ref="AB28:AB32" si="26">POWER(AA10/B10,1/26)*100-100</f>
        <v>2.2455051005879199</v>
      </c>
    </row>
    <row r="29" spans="1:28" s="2" customFormat="1" x14ac:dyDescent="0.15">
      <c r="A29" s="11" t="s">
        <v>5</v>
      </c>
      <c r="B29" s="26" t="s">
        <v>10</v>
      </c>
      <c r="C29" s="26">
        <f t="shared" si="17"/>
        <v>33.295351357185723</v>
      </c>
      <c r="D29" s="26">
        <f t="shared" si="9"/>
        <v>38.513500703880823</v>
      </c>
      <c r="E29" s="26">
        <f t="shared" si="9"/>
        <v>11.182955853737141</v>
      </c>
      <c r="F29" s="26">
        <f t="shared" si="9"/>
        <v>-4.5486653414551625</v>
      </c>
      <c r="G29" s="26">
        <f t="shared" si="9"/>
        <v>-8.9964384290738479</v>
      </c>
      <c r="H29" s="26">
        <f t="shared" si="9"/>
        <v>-8.0667883609977196</v>
      </c>
      <c r="I29" s="26">
        <f t="shared" si="9"/>
        <v>-13.976488027899421</v>
      </c>
      <c r="J29" s="26">
        <f t="shared" si="9"/>
        <v>-18.280019458617147</v>
      </c>
      <c r="K29" s="26">
        <f t="shared" si="9"/>
        <v>-28.691732777340476</v>
      </c>
      <c r="L29" s="26">
        <f t="shared" si="9"/>
        <v>-19.281503180404343</v>
      </c>
      <c r="M29" s="26">
        <f t="shared" si="9"/>
        <v>-18.278455180280872</v>
      </c>
      <c r="N29" s="26">
        <f t="shared" si="9"/>
        <v>-29.485497099143288</v>
      </c>
      <c r="O29" s="26">
        <f t="shared" si="9"/>
        <v>-14.699704802719708</v>
      </c>
      <c r="P29" s="26">
        <f t="shared" si="9"/>
        <v>-23.438632494568878</v>
      </c>
      <c r="Q29" s="26">
        <f t="shared" si="9"/>
        <v>0.41588943600203265</v>
      </c>
      <c r="R29" s="26">
        <f t="shared" si="9"/>
        <v>4.7577208961610182</v>
      </c>
      <c r="S29" s="26">
        <f t="shared" si="9"/>
        <v>-3.0587487680913199</v>
      </c>
      <c r="T29" s="26">
        <f t="shared" si="18"/>
        <v>1.4541716495088082</v>
      </c>
      <c r="U29" s="26">
        <f t="shared" si="19"/>
        <v>5.1335563368932497</v>
      </c>
      <c r="V29" s="26">
        <f t="shared" si="20"/>
        <v>-10.82281120677699</v>
      </c>
      <c r="W29" s="26">
        <f t="shared" si="21"/>
        <v>-17.900485300634045</v>
      </c>
      <c r="X29" s="26">
        <f t="shared" si="22"/>
        <v>4.9750661646202872</v>
      </c>
      <c r="Y29" s="26">
        <f t="shared" si="23"/>
        <v>8.990174296489343</v>
      </c>
      <c r="Z29" s="26">
        <f t="shared" si="24"/>
        <v>-7.374009991752942</v>
      </c>
      <c r="AA29" s="26">
        <f t="shared" si="25"/>
        <v>-13.764966852055622</v>
      </c>
      <c r="AB29" s="27">
        <f t="shared" si="26"/>
        <v>-6.3493176868248185</v>
      </c>
    </row>
    <row r="30" spans="1:28" s="2" customFormat="1" x14ac:dyDescent="0.15">
      <c r="A30" s="7" t="s">
        <v>6</v>
      </c>
      <c r="B30" s="26" t="s">
        <v>10</v>
      </c>
      <c r="C30" s="26">
        <f t="shared" si="17"/>
        <v>-8.6970786796624111</v>
      </c>
      <c r="D30" s="26">
        <f t="shared" si="9"/>
        <v>18.637844773704131</v>
      </c>
      <c r="E30" s="26">
        <f t="shared" si="9"/>
        <v>15.214562765124413</v>
      </c>
      <c r="F30" s="26">
        <f t="shared" si="9"/>
        <v>26.652899332059121</v>
      </c>
      <c r="G30" s="26">
        <f t="shared" si="9"/>
        <v>10.466586329300981</v>
      </c>
      <c r="H30" s="26">
        <f t="shared" si="9"/>
        <v>-15.541300457892277</v>
      </c>
      <c r="I30" s="26">
        <f t="shared" si="9"/>
        <v>-5.8083209001651142</v>
      </c>
      <c r="J30" s="26">
        <f t="shared" si="9"/>
        <v>-9.1862509173467544</v>
      </c>
      <c r="K30" s="26">
        <f t="shared" si="9"/>
        <v>0.11461957601055417</v>
      </c>
      <c r="L30" s="26">
        <f t="shared" si="9"/>
        <v>-3.3343552833148209</v>
      </c>
      <c r="M30" s="26">
        <f t="shared" si="9"/>
        <v>4.4542657779985717</v>
      </c>
      <c r="N30" s="26">
        <f t="shared" si="9"/>
        <v>-0.63574102962830636</v>
      </c>
      <c r="O30" s="26">
        <f t="shared" si="9"/>
        <v>-6.0677841948297839</v>
      </c>
      <c r="P30" s="26">
        <f t="shared" si="9"/>
        <v>-19.953231346215745</v>
      </c>
      <c r="Q30" s="26">
        <f t="shared" si="9"/>
        <v>15.667453971501772</v>
      </c>
      <c r="R30" s="26">
        <f t="shared" si="9"/>
        <v>7.3163275031170087</v>
      </c>
      <c r="S30" s="26">
        <f t="shared" si="9"/>
        <v>13.512965682972265</v>
      </c>
      <c r="T30" s="26">
        <f t="shared" si="18"/>
        <v>12.009475164704412</v>
      </c>
      <c r="U30" s="26">
        <f t="shared" si="19"/>
        <v>-44.675089098863751</v>
      </c>
      <c r="V30" s="26">
        <f t="shared" si="20"/>
        <v>-6.0160232826769118</v>
      </c>
      <c r="W30" s="26">
        <f t="shared" si="21"/>
        <v>-0.71816605619342511</v>
      </c>
      <c r="X30" s="26">
        <f t="shared" si="22"/>
        <v>82.285892948945559</v>
      </c>
      <c r="Y30" s="26">
        <f t="shared" si="23"/>
        <v>-5.7325570712544334</v>
      </c>
      <c r="Z30" s="26">
        <f t="shared" si="24"/>
        <v>1.0943344013238061</v>
      </c>
      <c r="AA30" s="26">
        <f t="shared" si="25"/>
        <v>-6.9442497011442583</v>
      </c>
      <c r="AB30" s="27">
        <f t="shared" si="26"/>
        <v>0.87668333605832061</v>
      </c>
    </row>
    <row r="31" spans="1:28" s="2" customFormat="1" x14ac:dyDescent="0.15">
      <c r="A31" s="7" t="s">
        <v>40</v>
      </c>
      <c r="B31" s="26" t="s">
        <v>10</v>
      </c>
      <c r="C31" s="26">
        <f t="shared" si="17"/>
        <v>25.08362232060837</v>
      </c>
      <c r="D31" s="26">
        <f t="shared" si="9"/>
        <v>29.464091711432786</v>
      </c>
      <c r="E31" s="26">
        <f t="shared" si="9"/>
        <v>19.139518088519793</v>
      </c>
      <c r="F31" s="26">
        <f t="shared" si="9"/>
        <v>12.881827224338565</v>
      </c>
      <c r="G31" s="26">
        <f t="shared" si="9"/>
        <v>8.9235449921132499</v>
      </c>
      <c r="H31" s="26">
        <f t="shared" si="9"/>
        <v>-9.2492069636186898</v>
      </c>
      <c r="I31" s="26">
        <f t="shared" si="9"/>
        <v>-4.0899229614544339</v>
      </c>
      <c r="J31" s="26">
        <f t="shared" si="9"/>
        <v>-5.8103198755690926</v>
      </c>
      <c r="K31" s="26">
        <f t="shared" si="9"/>
        <v>-4.9485477047188198</v>
      </c>
      <c r="L31" s="26">
        <f t="shared" si="9"/>
        <v>-4.016965384194279</v>
      </c>
      <c r="M31" s="26">
        <f t="shared" si="9"/>
        <v>-4.2685527383704596</v>
      </c>
      <c r="N31" s="26">
        <f t="shared" si="9"/>
        <v>-8.2312430282902511</v>
      </c>
      <c r="O31" s="26">
        <f t="shared" si="9"/>
        <v>-9.7994370692845223</v>
      </c>
      <c r="P31" s="26">
        <f t="shared" si="9"/>
        <v>-22.014966742864203</v>
      </c>
      <c r="Q31" s="26">
        <f t="shared" si="9"/>
        <v>20.714124318461728</v>
      </c>
      <c r="R31" s="26">
        <f t="shared" si="9"/>
        <v>14.572482173656013</v>
      </c>
      <c r="S31" s="26">
        <f t="shared" si="9"/>
        <v>-4.6093011766737959</v>
      </c>
      <c r="T31" s="26">
        <f t="shared" si="18"/>
        <v>4.6984638880199725</v>
      </c>
      <c r="U31" s="26">
        <f t="shared" si="19"/>
        <v>-2.0936803550365255</v>
      </c>
      <c r="V31" s="26">
        <f t="shared" si="20"/>
        <v>-6.732637422302119</v>
      </c>
      <c r="W31" s="26">
        <f t="shared" si="21"/>
        <v>-6.5999065694481374</v>
      </c>
      <c r="X31" s="26">
        <f t="shared" si="22"/>
        <v>-3.9161716785498584</v>
      </c>
      <c r="Y31" s="26">
        <f t="shared" si="23"/>
        <v>10.458614973001175</v>
      </c>
      <c r="Z31" s="26">
        <f t="shared" si="24"/>
        <v>-12.895810224841696</v>
      </c>
      <c r="AA31" s="26">
        <f t="shared" si="25"/>
        <v>-19.896650598715837</v>
      </c>
      <c r="AB31" s="27">
        <f t="shared" si="26"/>
        <v>-0.17073495485053058</v>
      </c>
    </row>
    <row r="32" spans="1:28" s="2" customFormat="1" x14ac:dyDescent="0.15">
      <c r="A32" s="7" t="s">
        <v>41</v>
      </c>
      <c r="B32" s="26" t="s">
        <v>10</v>
      </c>
      <c r="C32" s="26">
        <f t="shared" si="17"/>
        <v>23.40670024613442</v>
      </c>
      <c r="D32" s="26">
        <f t="shared" si="9"/>
        <v>30.626306439380414</v>
      </c>
      <c r="E32" s="26">
        <f t="shared" si="9"/>
        <v>19.840539390932094</v>
      </c>
      <c r="F32" s="26">
        <f t="shared" si="9"/>
        <v>13.385567144020882</v>
      </c>
      <c r="G32" s="26">
        <f t="shared" si="9"/>
        <v>13.596770352910269</v>
      </c>
      <c r="H32" s="26">
        <f t="shared" si="9"/>
        <v>-5.8839120667325915</v>
      </c>
      <c r="I32" s="26">
        <f t="shared" si="9"/>
        <v>0.41079214668194197</v>
      </c>
      <c r="J32" s="26">
        <f t="shared" si="9"/>
        <v>-2.8324253853611339</v>
      </c>
      <c r="K32" s="26">
        <f t="shared" si="9"/>
        <v>-0.55677734183005612</v>
      </c>
      <c r="L32" s="26">
        <f t="shared" si="9"/>
        <v>3.1299579684653338</v>
      </c>
      <c r="M32" s="26">
        <f t="shared" si="9"/>
        <v>1.0474852413164797</v>
      </c>
      <c r="N32" s="26">
        <f t="shared" si="9"/>
        <v>-3.0853984690482719</v>
      </c>
      <c r="O32" s="26">
        <f t="shared" si="9"/>
        <v>-1.9509272236674491</v>
      </c>
      <c r="P32" s="26">
        <f t="shared" si="9"/>
        <v>-20.210442844937319</v>
      </c>
      <c r="Q32" s="26">
        <f t="shared" si="9"/>
        <v>22.213418544969187</v>
      </c>
      <c r="R32" s="26">
        <f t="shared" si="9"/>
        <v>17.070525810163531</v>
      </c>
      <c r="S32" s="26">
        <f t="shared" si="9"/>
        <v>1.9283033624935513</v>
      </c>
      <c r="T32" s="26">
        <f t="shared" si="18"/>
        <v>3.719248721720021</v>
      </c>
      <c r="U32" s="26">
        <f t="shared" si="19"/>
        <v>6.8669328506477711</v>
      </c>
      <c r="V32" s="26">
        <f t="shared" si="20"/>
        <v>2.2640350427281248</v>
      </c>
      <c r="W32" s="26">
        <f t="shared" si="21"/>
        <v>-3.2939380019327729</v>
      </c>
      <c r="X32" s="26">
        <f t="shared" si="22"/>
        <v>-4.8422415843922977</v>
      </c>
      <c r="Y32" s="26">
        <f t="shared" si="23"/>
        <v>11.469467678062202</v>
      </c>
      <c r="Z32" s="26">
        <f t="shared" si="24"/>
        <v>-9.3992381934832139</v>
      </c>
      <c r="AA32" s="26">
        <f t="shared" si="25"/>
        <v>-18.861677157600496</v>
      </c>
      <c r="AB32" s="27">
        <f t="shared" si="26"/>
        <v>3.1465778745108537</v>
      </c>
    </row>
    <row r="33" spans="1:28" s="2" customFormat="1" ht="14" thickBo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s="2" customFormat="1" ht="14" thickTop="1" x14ac:dyDescent="0.15">
      <c r="A34" s="18" t="s">
        <v>1076</v>
      </c>
    </row>
  </sheetData>
  <mergeCells count="5">
    <mergeCell ref="A2:AB2"/>
    <mergeCell ref="A4:AB4"/>
    <mergeCell ref="B7:AB7"/>
    <mergeCell ref="B16:AB16"/>
    <mergeCell ref="B25:AB25"/>
  </mergeCells>
  <hyperlinks>
    <hyperlink ref="A1" location="ÍNDICE!A1" display="INDICE" xr:uid="{00000000-0004-0000-1E00-000000000000}"/>
  </hyperlinks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B16"/>
  <sheetViews>
    <sheetView showGridLines="0" workbookViewId="0"/>
  </sheetViews>
  <sheetFormatPr baseColWidth="10" defaultColWidth="10.83203125" defaultRowHeight="13" x14ac:dyDescent="0.15"/>
  <cols>
    <col min="1" max="1" width="10.83203125" style="46"/>
    <col min="2" max="23" width="11" style="46" bestFit="1" customWidth="1"/>
    <col min="24" max="25" width="11" style="46" customWidth="1"/>
    <col min="26" max="26" width="11" style="66" customWidth="1"/>
    <col min="27" max="27" width="11" style="76" customWidth="1"/>
    <col min="28" max="28" width="11.5" style="46" bestFit="1" customWidth="1"/>
    <col min="29" max="16384" width="10.83203125" style="46"/>
  </cols>
  <sheetData>
    <row r="1" spans="1:28" s="2" customFormat="1" x14ac:dyDescent="0.15">
      <c r="A1" s="56" t="s">
        <v>0</v>
      </c>
    </row>
    <row r="2" spans="1:28" s="2" customFormat="1" x14ac:dyDescent="0.15">
      <c r="A2" s="83" t="s">
        <v>1071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67"/>
      <c r="AA3" s="77"/>
      <c r="AB3" s="44"/>
    </row>
    <row r="4" spans="1:28" s="2" customFormat="1" x14ac:dyDescent="0.15">
      <c r="A4" s="83" t="s">
        <v>1104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2" customFormat="1" ht="14" thickTop="1" x14ac:dyDescent="0.15">
      <c r="A8" s="5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67"/>
      <c r="AA8" s="77"/>
      <c r="AB8" s="44"/>
    </row>
    <row r="9" spans="1:28" s="2" customFormat="1" x14ac:dyDescent="0.15">
      <c r="A9" s="7" t="s">
        <v>3</v>
      </c>
      <c r="B9" s="9">
        <f>'C24'!B9-'C25'!B9</f>
        <v>61.071215999999993</v>
      </c>
      <c r="C9" s="9">
        <f>'C24'!C9-'C25'!C9</f>
        <v>-251.91762700000004</v>
      </c>
      <c r="D9" s="9">
        <f>'C24'!D9-'C25'!D9</f>
        <v>-389.629997</v>
      </c>
      <c r="E9" s="9">
        <f>'C24'!E9-'C25'!E9</f>
        <v>-630.67993599999988</v>
      </c>
      <c r="F9" s="9">
        <f>'C24'!F9-'C25'!F9</f>
        <v>-490.83864799999992</v>
      </c>
      <c r="G9" s="9">
        <f>'C24'!G9-'C25'!G9</f>
        <v>-700.97366999999997</v>
      </c>
      <c r="H9" s="9">
        <f>'C24'!H9-'C25'!H9</f>
        <v>-630.46934799999997</v>
      </c>
      <c r="I9" s="9">
        <f>'C24'!I9-'C25'!I9</f>
        <v>-522.02393000000006</v>
      </c>
      <c r="J9" s="9">
        <f>'C24'!J9-'C25'!J9</f>
        <v>-612.76367599999992</v>
      </c>
      <c r="K9" s="9">
        <f>'C24'!K9-'C25'!K9</f>
        <v>-588.76572800000008</v>
      </c>
      <c r="L9" s="9">
        <f>'C24'!L9-'C25'!L9</f>
        <v>-536.646525</v>
      </c>
      <c r="M9" s="9">
        <f>'C24'!M9-'C25'!M9</f>
        <v>-635.66718099999991</v>
      </c>
      <c r="N9" s="9">
        <f>'C24'!N9-'C25'!N9</f>
        <v>-658.95367300000009</v>
      </c>
      <c r="O9" s="9">
        <f>'C24'!O9-'C25'!O9</f>
        <v>-719.82503800000018</v>
      </c>
      <c r="P9" s="9">
        <f>'C24'!P9-'C25'!P9</f>
        <v>-526.17901600000005</v>
      </c>
      <c r="Q9" s="9">
        <f>'C24'!Q9-'C25'!Q9</f>
        <v>-794.38645800000006</v>
      </c>
      <c r="R9" s="9">
        <f>'C24'!R9-'C25'!R9</f>
        <v>-1111.760765</v>
      </c>
      <c r="S9" s="9">
        <f>'C24'!S9-'C25'!S9</f>
        <v>-688.47172100000012</v>
      </c>
      <c r="T9" s="9">
        <f>'C24'!T9-'C25'!T9</f>
        <v>-695.60223899999994</v>
      </c>
      <c r="U9" s="9">
        <f>'C24'!U9-'C25'!U9</f>
        <v>-627.00149700000009</v>
      </c>
      <c r="V9" s="9">
        <f>'C24'!V9-'C25'!V9</f>
        <v>-542.76437200000009</v>
      </c>
      <c r="W9" s="9">
        <f>'C24'!W9-'C25'!W9</f>
        <v>-543.14147300000002</v>
      </c>
      <c r="X9" s="9">
        <f>'C24'!X9-'C25'!X9</f>
        <v>-196.67975199999989</v>
      </c>
      <c r="Y9" s="9">
        <f>'C24'!Y9-'C25'!Y9</f>
        <v>-596.84009499999991</v>
      </c>
      <c r="Z9" s="9">
        <f>'C24'!Z9-'C25'!Z9</f>
        <v>-413.46504100000021</v>
      </c>
      <c r="AA9" s="9">
        <f>'C24'!AA9-'C25'!AA9</f>
        <v>-285.26657799999987</v>
      </c>
      <c r="AB9" s="9">
        <f>'C24'!AB9-'C25'!AB9</f>
        <v>-14329.642768</v>
      </c>
    </row>
    <row r="10" spans="1:28" s="2" customFormat="1" x14ac:dyDescent="0.15">
      <c r="A10" s="7" t="s">
        <v>4</v>
      </c>
      <c r="B10" s="9">
        <f>'C24'!B10-'C25'!B10</f>
        <v>-856.77465900000004</v>
      </c>
      <c r="C10" s="9">
        <f>'C24'!C10-'C25'!C10</f>
        <v>-943.98303900000008</v>
      </c>
      <c r="D10" s="9">
        <f>'C24'!D10-'C25'!D10</f>
        <v>-973.82880499999999</v>
      </c>
      <c r="E10" s="9">
        <f>'C24'!E10-'C25'!E10</f>
        <v>-1560.268386</v>
      </c>
      <c r="F10" s="9">
        <f>'C24'!F10-'C25'!F10</f>
        <v>-2534.0727790000001</v>
      </c>
      <c r="G10" s="9">
        <f>'C24'!G10-'C25'!G10</f>
        <v>-3054.2526479999997</v>
      </c>
      <c r="H10" s="9">
        <f>'C24'!H10-'C25'!H10</f>
        <v>-2891.9341060000002</v>
      </c>
      <c r="I10" s="9">
        <f>'C24'!I10-'C25'!I10</f>
        <v>-3024.4391059999998</v>
      </c>
      <c r="J10" s="9">
        <f>'C24'!J10-'C25'!J10</f>
        <v>-2980.8168879999998</v>
      </c>
      <c r="K10" s="9">
        <f>'C24'!K10-'C25'!K10</f>
        <v>-3259.2886199999998</v>
      </c>
      <c r="L10" s="9">
        <f>'C24'!L10-'C25'!L10</f>
        <v>-3273.97804</v>
      </c>
      <c r="M10" s="9">
        <f>'C24'!M10-'C25'!M10</f>
        <v>-3128.5059070000002</v>
      </c>
      <c r="N10" s="9">
        <f>'C24'!N10-'C25'!N10</f>
        <v>-2892.900756</v>
      </c>
      <c r="O10" s="9">
        <f>'C24'!O10-'C25'!O10</f>
        <v>-2534.3084719999997</v>
      </c>
      <c r="P10" s="9">
        <f>'C24'!P10-'C25'!P10</f>
        <v>-1981.3413310000001</v>
      </c>
      <c r="Q10" s="9">
        <f>'C24'!Q10-'C25'!Q10</f>
        <v>-2380.0663420000001</v>
      </c>
      <c r="R10" s="9">
        <f>'C24'!R10-'C25'!R10</f>
        <v>-2646.6260849999999</v>
      </c>
      <c r="S10" s="9">
        <f>'C24'!S10-'C25'!S10</f>
        <v>-2643.1991670000002</v>
      </c>
      <c r="T10" s="9">
        <f>'C24'!T10-'C25'!T10</f>
        <v>-2780.5625620000001</v>
      </c>
      <c r="U10" s="9">
        <f>'C24'!U10-'C25'!U10</f>
        <v>-2920.9891250000001</v>
      </c>
      <c r="V10" s="9">
        <f>'C24'!V10-'C25'!V10</f>
        <v>-2749.051031</v>
      </c>
      <c r="W10" s="9">
        <f>'C24'!W10-'C25'!W10</f>
        <v>-2508.190529</v>
      </c>
      <c r="X10" s="9">
        <f>'C24'!X10-'C25'!X10</f>
        <v>-2477.0992269999997</v>
      </c>
      <c r="Y10" s="9">
        <f>'C24'!Y10-'C25'!Y10</f>
        <v>-2463.0896750000006</v>
      </c>
      <c r="Z10" s="9">
        <f>'C24'!Z10-'C25'!Z10</f>
        <v>-2203.9655460000004</v>
      </c>
      <c r="AA10" s="9">
        <f>'C24'!AA10-'C25'!AA10</f>
        <v>-1585.1771189999979</v>
      </c>
      <c r="AB10" s="9">
        <f>'C24'!AB10-'C25'!AB10</f>
        <v>-63248.709949999997</v>
      </c>
    </row>
    <row r="11" spans="1:28" s="2" customFormat="1" x14ac:dyDescent="0.15">
      <c r="A11" s="11" t="s">
        <v>5</v>
      </c>
      <c r="B11" s="9">
        <f>'C24'!B11-'C25'!B11</f>
        <v>874.85497999999984</v>
      </c>
      <c r="C11" s="9">
        <f>'C24'!C11-'C25'!C11</f>
        <v>1343.4499249999994</v>
      </c>
      <c r="D11" s="9">
        <f>'C24'!D11-'C25'!D11</f>
        <v>2298.3742609999986</v>
      </c>
      <c r="E11" s="9">
        <f>'C24'!E11-'C25'!E11</f>
        <v>2854.418298</v>
      </c>
      <c r="F11" s="9">
        <f>'C24'!F11-'C25'!F11</f>
        <v>4051.5098329999951</v>
      </c>
      <c r="G11" s="9">
        <f>'C24'!G11-'C25'!G11</f>
        <v>5165.4088639999982</v>
      </c>
      <c r="H11" s="9">
        <f>'C24'!H11-'C25'!H11</f>
        <v>4829.6700739999997</v>
      </c>
      <c r="I11" s="9">
        <f>'C24'!I11-'C25'!I11</f>
        <v>4957.6915820000013</v>
      </c>
      <c r="J11" s="9">
        <f>'C24'!J11-'C25'!J11</f>
        <v>5100.0078189999977</v>
      </c>
      <c r="K11" s="9">
        <f>'C24'!K11-'C25'!K11</f>
        <v>5846.1347089999972</v>
      </c>
      <c r="L11" s="9">
        <f>'C24'!L11-'C25'!L11</f>
        <v>5991.6553590000003</v>
      </c>
      <c r="M11" s="9">
        <f>'C24'!M11-'C25'!M11</f>
        <v>5194.8431230000006</v>
      </c>
      <c r="N11" s="9">
        <f>'C24'!N11-'C25'!N11</f>
        <v>4312.2829749999983</v>
      </c>
      <c r="O11" s="9">
        <f>'C24'!O11-'C25'!O11</f>
        <v>4162.5564150000018</v>
      </c>
      <c r="P11" s="9">
        <f>'C24'!P11-'C25'!P11</f>
        <v>3565.6140429999991</v>
      </c>
      <c r="Q11" s="9">
        <f>'C24'!Q11-'C25'!Q11</f>
        <v>3752.239927000001</v>
      </c>
      <c r="R11" s="9">
        <f>'C24'!R11-'C25'!R11</f>
        <v>3951.7971709999988</v>
      </c>
      <c r="S11" s="9">
        <f>'C24'!S11-'C25'!S11</f>
        <v>3852.3098239999999</v>
      </c>
      <c r="T11" s="9">
        <f>'C24'!T11-'C25'!T11</f>
        <v>3985.3856499999965</v>
      </c>
      <c r="U11" s="9">
        <f>'C24'!U11-'C25'!U11</f>
        <v>4114.1382289999983</v>
      </c>
      <c r="V11" s="9">
        <f>'C24'!V11-'C25'!V11</f>
        <v>4103.8864389999999</v>
      </c>
      <c r="W11" s="9">
        <f>'C24'!W11-'C25'!W11</f>
        <v>3981.1599829999991</v>
      </c>
      <c r="X11" s="9">
        <f>'C24'!X11-'C25'!X11</f>
        <v>3818.0178600000017</v>
      </c>
      <c r="Y11" s="9">
        <f>'C24'!Y11-'C25'!Y11</f>
        <v>3876.6905379999985</v>
      </c>
      <c r="Z11" s="9">
        <f>'C24'!Z11-'C25'!Z11</f>
        <v>3789.4955150000005</v>
      </c>
      <c r="AA11" s="9">
        <f>'C24'!AA11-'C25'!AA11</f>
        <v>3051.3881669999982</v>
      </c>
      <c r="AB11" s="9">
        <f>'C24'!AB11-'C25'!AB11</f>
        <v>102824.98156299996</v>
      </c>
    </row>
    <row r="12" spans="1:28" s="2" customFormat="1" x14ac:dyDescent="0.15">
      <c r="A12" s="7" t="s">
        <v>6</v>
      </c>
      <c r="B12" s="9">
        <f>'C24'!B12-'C25'!B12</f>
        <v>94.740899999999897</v>
      </c>
      <c r="C12" s="9">
        <f>'C24'!C12-'C25'!C12</f>
        <v>297.38414100000006</v>
      </c>
      <c r="D12" s="9">
        <f>'C24'!D12-'C25'!D12</f>
        <v>496.48484599999972</v>
      </c>
      <c r="E12" s="9">
        <f>'C24'!E12-'C25'!E12</f>
        <v>590.12985200000003</v>
      </c>
      <c r="F12" s="9">
        <f>'C24'!F12-'C25'!F12</f>
        <v>650.37597800000015</v>
      </c>
      <c r="G12" s="9">
        <f>'C24'!G12-'C25'!G12</f>
        <v>608.70048000000008</v>
      </c>
      <c r="H12" s="9">
        <f>'C24'!H12-'C25'!H12</f>
        <v>470.24935200000004</v>
      </c>
      <c r="I12" s="9">
        <f>'C24'!I12-'C25'!I12</f>
        <v>608.75017800000001</v>
      </c>
      <c r="J12" s="9">
        <f>'C24'!J12-'C25'!J12</f>
        <v>606.92130999999995</v>
      </c>
      <c r="K12" s="9">
        <f>'C24'!K12-'C25'!K12</f>
        <v>562.86843299999987</v>
      </c>
      <c r="L12" s="9">
        <f>'C24'!L12-'C25'!L12</f>
        <v>591.59630400000026</v>
      </c>
      <c r="M12" s="9">
        <f>'C24'!M12-'C25'!M12</f>
        <v>644.04212499999994</v>
      </c>
      <c r="N12" s="9">
        <f>'C24'!N12-'C25'!N12</f>
        <v>603.30455100000017</v>
      </c>
      <c r="O12" s="9">
        <f>'C24'!O12-'C25'!O12</f>
        <v>589.78746100000012</v>
      </c>
      <c r="P12" s="9">
        <f>'C24'!P12-'C25'!P12</f>
        <v>517.13057199999992</v>
      </c>
      <c r="Q12" s="9">
        <f>'C24'!Q12-'C25'!Q12</f>
        <v>563.65842699999985</v>
      </c>
      <c r="R12" s="9">
        <f>'C24'!R12-'C25'!R12</f>
        <v>607.49957200000017</v>
      </c>
      <c r="S12" s="9">
        <f>'C24'!S12-'C25'!S12</f>
        <v>612.11225600000012</v>
      </c>
      <c r="T12" s="9">
        <f>'C24'!T12-'C25'!T12</f>
        <v>772.84046999999998</v>
      </c>
      <c r="U12" s="9">
        <f>'C24'!U12-'C25'!U12</f>
        <v>1209.8537589999999</v>
      </c>
      <c r="V12" s="9">
        <f>'C24'!V12-'C25'!V12</f>
        <v>1349.79627</v>
      </c>
      <c r="W12" s="9">
        <f>'C24'!W12-'C25'!W12</f>
        <v>1362.9266950000001</v>
      </c>
      <c r="X12" s="9">
        <f>'C24'!X12-'C25'!X12</f>
        <v>1274.7751589999998</v>
      </c>
      <c r="Y12" s="9">
        <f>'C24'!Y12-'C25'!Y12</f>
        <v>1315.6024180000002</v>
      </c>
      <c r="Z12" s="9">
        <f>'C24'!Z12-'C25'!Z12</f>
        <v>1296.7175639999998</v>
      </c>
      <c r="AA12" s="9">
        <f>'C24'!AA12-'C25'!AA12</f>
        <v>1452.1500229999999</v>
      </c>
      <c r="AB12" s="9">
        <f>'C24'!AB12-'C25'!AB12</f>
        <v>19750.399096000001</v>
      </c>
    </row>
    <row r="13" spans="1:28" s="2" customFormat="1" x14ac:dyDescent="0.15">
      <c r="A13" s="7" t="s">
        <v>40</v>
      </c>
      <c r="B13" s="9">
        <f>'C24'!B13-'C25'!B13</f>
        <v>173.89243699999997</v>
      </c>
      <c r="C13" s="9">
        <f>'C24'!C13-'C25'!C13</f>
        <v>444.93339999999898</v>
      </c>
      <c r="D13" s="9">
        <f>'C24'!D13-'C25'!D13</f>
        <v>1431.4003049999983</v>
      </c>
      <c r="E13" s="9">
        <f>'C24'!E13-'C25'!E13</f>
        <v>1253.5998280000003</v>
      </c>
      <c r="F13" s="9">
        <f>'C24'!F13-'C25'!F13</f>
        <v>1676.9743839999965</v>
      </c>
      <c r="G13" s="9">
        <f>'C24'!G13-'C25'!G13</f>
        <v>2018.8830259999977</v>
      </c>
      <c r="H13" s="9">
        <f>'C24'!H13-'C25'!H13</f>
        <v>1777.5159719999992</v>
      </c>
      <c r="I13" s="9">
        <f>'C24'!I13-'C25'!I13</f>
        <v>2019.9787240000023</v>
      </c>
      <c r="J13" s="9">
        <f>'C24'!J13-'C25'!J13</f>
        <v>2113.3485649999957</v>
      </c>
      <c r="K13" s="9">
        <f>'C24'!K13-'C25'!K13</f>
        <v>2560.9487939999963</v>
      </c>
      <c r="L13" s="9">
        <f>'C24'!L13-'C25'!L13</f>
        <v>2772.6270980000008</v>
      </c>
      <c r="M13" s="9">
        <f>'C24'!M13-'C25'!M13</f>
        <v>2074.7121600000009</v>
      </c>
      <c r="N13" s="9">
        <f>'C24'!N13-'C25'!N13</f>
        <v>1363.7330969999994</v>
      </c>
      <c r="O13" s="9">
        <f>'C24'!O13-'C25'!O13</f>
        <v>1498.2103660000021</v>
      </c>
      <c r="P13" s="9">
        <f>'C24'!P13-'C25'!P13</f>
        <v>1575.2242679999995</v>
      </c>
      <c r="Q13" s="9">
        <f>'C24'!Q13-'C25'!Q13</f>
        <v>1141.4455540000008</v>
      </c>
      <c r="R13" s="9">
        <f>'C24'!R13-'C25'!R13</f>
        <v>800.90989299999819</v>
      </c>
      <c r="S13" s="9">
        <f>'C24'!S13-'C25'!S13</f>
        <v>1132.7511919999988</v>
      </c>
      <c r="T13" s="9">
        <f>'C24'!T13-'C25'!T13</f>
        <v>1282.0613189999967</v>
      </c>
      <c r="U13" s="9">
        <f>'C24'!U13-'C25'!U13</f>
        <v>1776.0013659999977</v>
      </c>
      <c r="V13" s="9">
        <f>'C24'!V13-'C25'!V13</f>
        <v>2161.8673059999983</v>
      </c>
      <c r="W13" s="9">
        <f>'C24'!W13-'C25'!W13</f>
        <v>2292.7546760000005</v>
      </c>
      <c r="X13" s="9">
        <f>'C24'!X13-'C25'!X13</f>
        <v>2419.0140400000018</v>
      </c>
      <c r="Y13" s="9">
        <f>'C24'!Y13-'C25'!Y13</f>
        <v>2132.3631859999978</v>
      </c>
      <c r="Z13" s="9">
        <f>'C24'!Z13-'C25'!Z13</f>
        <v>2468.7824919999994</v>
      </c>
      <c r="AA13" s="9">
        <f>'C24'!AA13-'C25'!AA13</f>
        <v>2633.0944930000005</v>
      </c>
      <c r="AB13" s="9">
        <f>'C24'!AB13-'C25'!AB13</f>
        <v>44997.027941000008</v>
      </c>
    </row>
    <row r="14" spans="1:28" s="2" customFormat="1" x14ac:dyDescent="0.15">
      <c r="A14" s="7" t="s">
        <v>41</v>
      </c>
      <c r="B14" s="9">
        <f>'C24'!B14-'C25'!B14</f>
        <v>261.39795799999956</v>
      </c>
      <c r="C14" s="9">
        <f>'C24'!C14-'C25'!C14</f>
        <v>580.28606199999922</v>
      </c>
      <c r="D14" s="9">
        <f>'C24'!D14-'C25'!D14</f>
        <v>1297.7733969999999</v>
      </c>
      <c r="E14" s="9">
        <f>'C24'!E14-'C25'!E14</f>
        <v>820.62079500000073</v>
      </c>
      <c r="F14" s="9">
        <f>'C24'!F14-'C25'!F14</f>
        <v>1118.158977000001</v>
      </c>
      <c r="G14" s="9">
        <f>'C24'!G14-'C25'!G14</f>
        <v>997.12480500000129</v>
      </c>
      <c r="H14" s="9">
        <f>'C24'!H14-'C25'!H14</f>
        <v>449.36129400000027</v>
      </c>
      <c r="I14" s="9">
        <f>'C24'!I14-'C25'!I14</f>
        <v>293.59640000000036</v>
      </c>
      <c r="J14" s="9">
        <f>'C24'!J14-'C25'!J14</f>
        <v>-13.948360000000321</v>
      </c>
      <c r="K14" s="9">
        <f>'C24'!K14-'C25'!K14</f>
        <v>232.93542999999954</v>
      </c>
      <c r="L14" s="9">
        <f>'C24'!L14-'C25'!L14</f>
        <v>-184.97300100000029</v>
      </c>
      <c r="M14" s="9">
        <f>'C24'!M14-'C25'!M14</f>
        <v>-1361.155913999999</v>
      </c>
      <c r="N14" s="9">
        <f>'C24'!N14-'C25'!N14</f>
        <v>-2236.8114590000005</v>
      </c>
      <c r="O14" s="9">
        <f>'C24'!O14-'C25'!O14</f>
        <v>-2433.2898049999994</v>
      </c>
      <c r="P14" s="9">
        <f>'C24'!P14-'C25'!P14</f>
        <v>-1632.9809640000003</v>
      </c>
      <c r="Q14" s="9">
        <f>'C24'!Q14-'C25'!Q14</f>
        <v>-2767.2974059999988</v>
      </c>
      <c r="R14" s="9">
        <f>'C24'!R14-'C25'!R14</f>
        <v>-3753.2224860000006</v>
      </c>
      <c r="S14" s="9">
        <f>'C24'!S14-'C25'!S14</f>
        <v>-4023.2336980000009</v>
      </c>
      <c r="T14" s="9">
        <f>'C24'!T14-'C25'!T14</f>
        <v>-4239.6937279999993</v>
      </c>
      <c r="U14" s="9">
        <f>'C24'!U14-'C25'!U14</f>
        <v>-4890.8219590000008</v>
      </c>
      <c r="V14" s="9">
        <f>'C24'!V14-'C25'!V14</f>
        <v>-5368.4480749999993</v>
      </c>
      <c r="W14" s="9">
        <f>'C24'!W14-'C25'!W14</f>
        <v>-5268.623872000001</v>
      </c>
      <c r="X14" s="9">
        <f>'C24'!X14-'C25'!X14</f>
        <v>-4038.6350710000142</v>
      </c>
      <c r="Y14" s="9">
        <f>'C24'!Y14-'C25'!Y14</f>
        <v>-5018.4653769999777</v>
      </c>
      <c r="Z14" s="9">
        <f>'C24'!Z14-'C25'!Z14</f>
        <v>-4382.0484979999837</v>
      </c>
      <c r="AA14" s="9">
        <f>'C24'!AA14-'C25'!AA14</f>
        <v>-2838.658669000004</v>
      </c>
      <c r="AB14" s="9">
        <f>'C24'!AB14-'C25'!AB14</f>
        <v>-48401.053224000032</v>
      </c>
    </row>
    <row r="15" spans="1:28" s="2" customFormat="1" ht="14" thickBo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" customFormat="1" ht="14" thickTop="1" x14ac:dyDescent="0.15">
      <c r="A16" s="18" t="s">
        <v>1076</v>
      </c>
    </row>
  </sheetData>
  <mergeCells count="3">
    <mergeCell ref="A2:AB2"/>
    <mergeCell ref="A4:AB4"/>
    <mergeCell ref="B7:AB7"/>
  </mergeCells>
  <hyperlinks>
    <hyperlink ref="A1" location="ÍNDICE!A1" display="INDICE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B34"/>
  <sheetViews>
    <sheetView showGridLines="0" workbookViewId="0"/>
  </sheetViews>
  <sheetFormatPr baseColWidth="10" defaultColWidth="10.83203125" defaultRowHeight="13" x14ac:dyDescent="0.15"/>
  <cols>
    <col min="1" max="1" width="10.83203125" style="24"/>
    <col min="2" max="23" width="11" style="24" bestFit="1" customWidth="1"/>
    <col min="24" max="27" width="11" style="24" customWidth="1"/>
    <col min="28" max="28" width="11.5" style="24" bestFit="1" customWidth="1"/>
    <col min="29" max="16384" width="10.83203125" style="24"/>
  </cols>
  <sheetData>
    <row r="1" spans="1:28" s="30" customFormat="1" x14ac:dyDescent="0.15">
      <c r="A1" s="56" t="s">
        <v>0</v>
      </c>
    </row>
    <row r="2" spans="1:28" s="30" customFormat="1" x14ac:dyDescent="0.15">
      <c r="A2" s="83" t="s">
        <v>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0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0"/>
      <c r="Z3" s="67"/>
      <c r="AA3" s="77"/>
      <c r="AB3" s="3"/>
    </row>
    <row r="4" spans="1:28" s="30" customFormat="1" x14ac:dyDescent="0.15">
      <c r="A4" s="83" t="s">
        <v>1105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30" customFormat="1" ht="14" thickTop="1" x14ac:dyDescent="0.15">
      <c r="A6" s="31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30" customFormat="1" ht="14" thickTop="1" x14ac:dyDescent="0.1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0"/>
      <c r="Z8" s="67"/>
      <c r="AA8" s="77"/>
      <c r="AB8" s="3"/>
    </row>
    <row r="9" spans="1:28" s="30" customFormat="1" x14ac:dyDescent="0.15">
      <c r="A9" s="32" t="s">
        <v>3</v>
      </c>
      <c r="B9" s="8">
        <v>6.7478870000000004</v>
      </c>
      <c r="C9" s="8">
        <v>49.115164</v>
      </c>
      <c r="D9" s="8">
        <v>35.508502999999997</v>
      </c>
      <c r="E9" s="8">
        <v>9.0638579999999997</v>
      </c>
      <c r="F9" s="8">
        <v>2.0289190000000001</v>
      </c>
      <c r="G9" s="8">
        <v>1.512435</v>
      </c>
      <c r="H9" s="8">
        <v>8.8929960000000001</v>
      </c>
      <c r="I9" s="8">
        <v>28.121983</v>
      </c>
      <c r="J9" s="8">
        <v>10.865639</v>
      </c>
      <c r="K9" s="8">
        <v>57.401573999999997</v>
      </c>
      <c r="L9" s="8">
        <v>103.148471</v>
      </c>
      <c r="M9" s="8">
        <v>23.150013000000001</v>
      </c>
      <c r="N9" s="8">
        <v>43.162103999999999</v>
      </c>
      <c r="O9" s="38">
        <v>53.036867000000001</v>
      </c>
      <c r="P9" s="38">
        <v>36.922066999999998</v>
      </c>
      <c r="Q9" s="38">
        <v>66.522632999999999</v>
      </c>
      <c r="R9" s="38">
        <v>84.189565000000002</v>
      </c>
      <c r="S9" s="38">
        <v>153.60191800000001</v>
      </c>
      <c r="T9" s="38">
        <v>90.119874999999993</v>
      </c>
      <c r="U9" s="38">
        <v>47.445037999999997</v>
      </c>
      <c r="V9" s="38">
        <v>29.090707999999999</v>
      </c>
      <c r="W9" s="38">
        <v>18.240824</v>
      </c>
      <c r="X9" s="38">
        <v>11.939663999999999</v>
      </c>
      <c r="Y9" s="38">
        <v>23.997769999999999</v>
      </c>
      <c r="Z9" s="38">
        <v>15.6966</v>
      </c>
      <c r="AA9" s="38">
        <v>8.8849</v>
      </c>
      <c r="AB9" s="38">
        <f>SUM(B9:AA9)</f>
        <v>1018.4079749999999</v>
      </c>
    </row>
    <row r="10" spans="1:28" s="30" customFormat="1" x14ac:dyDescent="0.15">
      <c r="A10" s="32" t="s">
        <v>4</v>
      </c>
      <c r="B10" s="8">
        <v>0</v>
      </c>
      <c r="C10" s="8">
        <v>1.583E-3</v>
      </c>
      <c r="D10" s="8">
        <v>0</v>
      </c>
      <c r="E10" s="8">
        <v>1.5700000000000002E-3</v>
      </c>
      <c r="F10" s="8">
        <v>3.5749000000000003E-2</v>
      </c>
      <c r="G10" s="8">
        <v>0.22426000000000001</v>
      </c>
      <c r="H10" s="8">
        <v>0.35238999999999998</v>
      </c>
      <c r="I10" s="8">
        <v>0.48431899999999994</v>
      </c>
      <c r="J10" s="8">
        <v>0.36565900000000007</v>
      </c>
      <c r="K10" s="8">
        <v>0.29701400000000006</v>
      </c>
      <c r="L10" s="8">
        <v>0.31418600000000002</v>
      </c>
      <c r="M10" s="8">
        <v>0.55676400000000004</v>
      </c>
      <c r="N10" s="8">
        <v>1.089423</v>
      </c>
      <c r="O10" s="10">
        <v>0.64944000000000002</v>
      </c>
      <c r="P10" s="10">
        <v>1.9270350000000001</v>
      </c>
      <c r="Q10" s="10">
        <v>1.562789</v>
      </c>
      <c r="R10" s="10">
        <v>2.2646740000000003</v>
      </c>
      <c r="S10" s="10">
        <v>9.3831580000000034</v>
      </c>
      <c r="T10" s="10">
        <v>13.512939999999997</v>
      </c>
      <c r="U10" s="10">
        <v>12.853525000000005</v>
      </c>
      <c r="V10" s="10">
        <v>12.056791999999998</v>
      </c>
      <c r="W10" s="10">
        <v>11.811325</v>
      </c>
      <c r="X10" s="10">
        <v>3.8138549999999998</v>
      </c>
      <c r="Y10" s="10">
        <v>5.2031199999999984</v>
      </c>
      <c r="Z10" s="10">
        <v>1.0317109999999998</v>
      </c>
      <c r="AA10" s="10">
        <v>2.343261</v>
      </c>
      <c r="AB10" s="38">
        <f t="shared" ref="AB10:AB14" si="0">SUM(B10:AA10)</f>
        <v>82.136542000000006</v>
      </c>
    </row>
    <row r="11" spans="1:28" s="30" customFormat="1" x14ac:dyDescent="0.15">
      <c r="A11" s="34" t="s">
        <v>5</v>
      </c>
      <c r="B11" s="8">
        <v>7.5529999999999998E-3</v>
      </c>
      <c r="C11" s="8">
        <v>9.6109999999999998E-3</v>
      </c>
      <c r="D11" s="8">
        <v>2.1992999999999999E-2</v>
      </c>
      <c r="E11" s="8">
        <v>0</v>
      </c>
      <c r="F11" s="8">
        <v>3.9489000000000003E-2</v>
      </c>
      <c r="G11" s="8">
        <v>0</v>
      </c>
      <c r="H11" s="8">
        <v>2.7499999999999998E-3</v>
      </c>
      <c r="I11" s="8">
        <v>0.53437100000000004</v>
      </c>
      <c r="J11" s="8">
        <v>1.0291000000000002E-2</v>
      </c>
      <c r="K11" s="8">
        <v>3.8912330000000002</v>
      </c>
      <c r="L11" s="8">
        <v>3.6171670000000007</v>
      </c>
      <c r="M11" s="8">
        <v>1.284772</v>
      </c>
      <c r="N11" s="8">
        <v>0.97769900000000021</v>
      </c>
      <c r="O11" s="12">
        <v>0.91082400000000008</v>
      </c>
      <c r="P11" s="12">
        <v>0.8158350000000002</v>
      </c>
      <c r="Q11" s="12">
        <v>1.4698200000000006</v>
      </c>
      <c r="R11" s="12">
        <v>1.7977189999999998</v>
      </c>
      <c r="S11" s="12">
        <v>2.8556890000000004</v>
      </c>
      <c r="T11" s="12">
        <v>4.8398520000000023</v>
      </c>
      <c r="U11" s="12">
        <v>3.7995739999999998</v>
      </c>
      <c r="V11" s="12">
        <v>5.7593369999999986</v>
      </c>
      <c r="W11" s="12">
        <v>6.3024410000000008</v>
      </c>
      <c r="X11" s="12">
        <v>1.5565199999999999</v>
      </c>
      <c r="Y11" s="12">
        <v>1.0250789999999999</v>
      </c>
      <c r="Z11" s="12">
        <v>0.10008</v>
      </c>
      <c r="AA11" s="12">
        <v>1.5204690000000001</v>
      </c>
      <c r="AB11" s="38">
        <f t="shared" si="0"/>
        <v>43.150167999999994</v>
      </c>
    </row>
    <row r="12" spans="1:28" s="30" customFormat="1" x14ac:dyDescent="0.15">
      <c r="A12" s="32" t="s">
        <v>6</v>
      </c>
      <c r="B12" s="8">
        <v>0.40198499999999998</v>
      </c>
      <c r="C12" s="8">
        <v>0.57064799999999993</v>
      </c>
      <c r="D12" s="8">
        <v>0.30932799999999999</v>
      </c>
      <c r="E12" s="8">
        <v>8.0113000000000004E-2</v>
      </c>
      <c r="F12" s="8">
        <v>3.4559999999999999E-3</v>
      </c>
      <c r="G12" s="8">
        <v>2.2161E-2</v>
      </c>
      <c r="H12" s="8">
        <v>2.5999999999999998E-5</v>
      </c>
      <c r="I12" s="8">
        <v>2.4211999999999997E-2</v>
      </c>
      <c r="J12" s="8">
        <v>4.1840000000000002E-3</v>
      </c>
      <c r="K12" s="8">
        <v>3.2611999999999995E-2</v>
      </c>
      <c r="L12" s="8">
        <v>0.79479699999999998</v>
      </c>
      <c r="M12" s="8">
        <v>0.27194399999999996</v>
      </c>
      <c r="N12" s="8">
        <v>9.2876E-2</v>
      </c>
      <c r="O12" s="38">
        <v>0.63331599999999999</v>
      </c>
      <c r="P12" s="38">
        <v>0.90796199999999994</v>
      </c>
      <c r="Q12" s="38">
        <v>1.7774049999999999</v>
      </c>
      <c r="R12" s="38">
        <v>0.50556400000000001</v>
      </c>
      <c r="S12" s="38">
        <v>0.16392599999999996</v>
      </c>
      <c r="T12" s="38">
        <v>0.27300999999999997</v>
      </c>
      <c r="U12" s="38">
        <v>2.9179819999999999</v>
      </c>
      <c r="V12" s="38">
        <v>5.6314079999999986</v>
      </c>
      <c r="W12" s="38">
        <v>0.25453799999999999</v>
      </c>
      <c r="X12" s="38">
        <v>1.7860000000000001E-2</v>
      </c>
      <c r="Y12" s="38">
        <v>1.8769000000000001E-2</v>
      </c>
      <c r="Z12" s="38">
        <v>0</v>
      </c>
      <c r="AA12" s="38">
        <v>8.4957279999999997</v>
      </c>
      <c r="AB12" s="38">
        <f t="shared" si="0"/>
        <v>24.20581</v>
      </c>
    </row>
    <row r="13" spans="1:28" s="30" customFormat="1" x14ac:dyDescent="0.15">
      <c r="A13" s="32" t="s">
        <v>43</v>
      </c>
      <c r="B13" s="8">
        <f>SUM(B9:B12)</f>
        <v>7.1574249999999999</v>
      </c>
      <c r="C13" s="8">
        <f t="shared" ref="C13:Z13" si="1">SUM(C9:C12)</f>
        <v>49.697005999999995</v>
      </c>
      <c r="D13" s="8">
        <f t="shared" si="1"/>
        <v>35.839824</v>
      </c>
      <c r="E13" s="8">
        <f t="shared" si="1"/>
        <v>9.1455409999999997</v>
      </c>
      <c r="F13" s="8">
        <f t="shared" si="1"/>
        <v>2.1076130000000002</v>
      </c>
      <c r="G13" s="8">
        <f t="shared" si="1"/>
        <v>1.7588560000000002</v>
      </c>
      <c r="H13" s="8">
        <f t="shared" si="1"/>
        <v>9.2481620000000007</v>
      </c>
      <c r="I13" s="8">
        <f t="shared" si="1"/>
        <v>29.164884999999998</v>
      </c>
      <c r="J13" s="8">
        <f t="shared" si="1"/>
        <v>11.245773000000002</v>
      </c>
      <c r="K13" s="8">
        <f t="shared" si="1"/>
        <v>61.622432999999994</v>
      </c>
      <c r="L13" s="8">
        <f t="shared" si="1"/>
        <v>107.874621</v>
      </c>
      <c r="M13" s="8">
        <f t="shared" si="1"/>
        <v>25.263493000000004</v>
      </c>
      <c r="N13" s="8">
        <f t="shared" si="1"/>
        <v>45.322101999999994</v>
      </c>
      <c r="O13" s="8">
        <f t="shared" si="1"/>
        <v>55.230446999999998</v>
      </c>
      <c r="P13" s="8">
        <f t="shared" si="1"/>
        <v>40.572899</v>
      </c>
      <c r="Q13" s="8">
        <f t="shared" si="1"/>
        <v>71.332646999999994</v>
      </c>
      <c r="R13" s="8">
        <f t="shared" si="1"/>
        <v>88.757522000000009</v>
      </c>
      <c r="S13" s="8">
        <f t="shared" si="1"/>
        <v>166.00469100000004</v>
      </c>
      <c r="T13" s="8">
        <f t="shared" si="1"/>
        <v>108.745677</v>
      </c>
      <c r="U13" s="8">
        <f t="shared" si="1"/>
        <v>67.016119000000003</v>
      </c>
      <c r="V13" s="8">
        <f t="shared" si="1"/>
        <v>52.538244999999996</v>
      </c>
      <c r="W13" s="8">
        <f t="shared" si="1"/>
        <v>36.609127999999998</v>
      </c>
      <c r="X13" s="8">
        <f t="shared" si="1"/>
        <v>17.327898999999999</v>
      </c>
      <c r="Y13" s="8">
        <f t="shared" si="1"/>
        <v>30.244737999999998</v>
      </c>
      <c r="Z13" s="8">
        <f t="shared" si="1"/>
        <v>16.828391</v>
      </c>
      <c r="AA13" s="8">
        <v>21.244357999999998</v>
      </c>
      <c r="AB13" s="38">
        <f t="shared" si="0"/>
        <v>1167.9004949999999</v>
      </c>
    </row>
    <row r="14" spans="1:28" s="30" customFormat="1" x14ac:dyDescent="0.15">
      <c r="A14" s="32" t="s">
        <v>41</v>
      </c>
      <c r="B14" s="8">
        <v>4591.1012879999998</v>
      </c>
      <c r="C14" s="8">
        <v>5923.4300720000001</v>
      </c>
      <c r="D14" s="8">
        <v>8277.3250650000009</v>
      </c>
      <c r="E14" s="8">
        <v>9184.9531609999995</v>
      </c>
      <c r="F14" s="8">
        <v>10602.104668</v>
      </c>
      <c r="G14" s="8">
        <v>11770.580812</v>
      </c>
      <c r="H14" s="8">
        <v>10588.916622999999</v>
      </c>
      <c r="I14" s="8">
        <v>10474.804226</v>
      </c>
      <c r="J14" s="8">
        <v>9878.8843510000006</v>
      </c>
      <c r="K14" s="8">
        <v>10070.687089999999</v>
      </c>
      <c r="L14" s="8">
        <v>9960.6961510000001</v>
      </c>
      <c r="M14" s="8">
        <v>8890.7876250000008</v>
      </c>
      <c r="N14" s="8">
        <v>7698.8187710000002</v>
      </c>
      <c r="O14" s="10">
        <v>7308.5035099999996</v>
      </c>
      <c r="P14" s="10">
        <v>6139.952781</v>
      </c>
      <c r="Q14" s="10">
        <v>6732.2706449999996</v>
      </c>
      <c r="R14" s="10">
        <v>7367.9717810000002</v>
      </c>
      <c r="S14" s="10">
        <v>7312.4109319999998</v>
      </c>
      <c r="T14" s="10">
        <v>7517.5517200000004</v>
      </c>
      <c r="U14" s="10">
        <v>7673.7856389999997</v>
      </c>
      <c r="V14" s="10">
        <v>7480.6266420000002</v>
      </c>
      <c r="W14" s="10">
        <v>7157.21029</v>
      </c>
      <c r="X14" s="10">
        <v>7785.5101819999991</v>
      </c>
      <c r="Y14" s="10">
        <v>8161.8463939999992</v>
      </c>
      <c r="Z14" s="10">
        <v>7559.4143749999985</v>
      </c>
      <c r="AA14" s="10">
        <v>6850.4440289999966</v>
      </c>
      <c r="AB14" s="38">
        <f t="shared" si="0"/>
        <v>212960.58882299997</v>
      </c>
    </row>
    <row r="15" spans="1:28" s="30" customFormat="1" x14ac:dyDescent="0.15">
      <c r="A15" s="34"/>
      <c r="B15" s="13"/>
      <c r="C15" s="13"/>
      <c r="D15" s="13"/>
      <c r="E15" s="13"/>
      <c r="F15" s="13"/>
      <c r="G15" s="13"/>
      <c r="H15" s="13"/>
      <c r="I15" s="13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30" customFormat="1" x14ac:dyDescent="0.15">
      <c r="A16" s="34"/>
      <c r="B16" s="85" t="s">
        <v>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30" customFormat="1" x14ac:dyDescent="0.15">
      <c r="A17" s="3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30" customFormat="1" x14ac:dyDescent="0.15">
      <c r="A18" s="32" t="s">
        <v>3</v>
      </c>
      <c r="B18" s="26">
        <f>B9/B$14*100</f>
        <v>0.14697752405587966</v>
      </c>
      <c r="C18" s="26">
        <f t="shared" ref="C18:AB23" si="2">C9/C$14*100</f>
        <v>0.82916761746149292</v>
      </c>
      <c r="D18" s="26">
        <f t="shared" si="2"/>
        <v>0.42898524246854614</v>
      </c>
      <c r="E18" s="26">
        <f t="shared" si="2"/>
        <v>9.8681591959399642E-2</v>
      </c>
      <c r="F18" s="26">
        <f t="shared" si="2"/>
        <v>1.9136945573871033E-2</v>
      </c>
      <c r="G18" s="26">
        <f t="shared" si="2"/>
        <v>1.2849280967155728E-2</v>
      </c>
      <c r="H18" s="26">
        <f t="shared" si="2"/>
        <v>8.3984002486936965E-2</v>
      </c>
      <c r="I18" s="26">
        <f t="shared" si="2"/>
        <v>0.26847263579587594</v>
      </c>
      <c r="J18" s="26">
        <f t="shared" si="2"/>
        <v>0.10998852313621947</v>
      </c>
      <c r="K18" s="26">
        <f t="shared" si="2"/>
        <v>0.56998667009521786</v>
      </c>
      <c r="L18" s="26">
        <f t="shared" si="2"/>
        <v>1.0355548391027314</v>
      </c>
      <c r="M18" s="26">
        <f t="shared" si="2"/>
        <v>0.26038202661488047</v>
      </c>
      <c r="N18" s="26">
        <f t="shared" si="2"/>
        <v>0.56063280983549724</v>
      </c>
      <c r="O18" s="26">
        <f t="shared" si="2"/>
        <v>0.72568709760392525</v>
      </c>
      <c r="P18" s="26">
        <f t="shared" si="2"/>
        <v>0.60134122064024387</v>
      </c>
      <c r="Q18" s="26">
        <f t="shared" si="2"/>
        <v>0.98811584542290787</v>
      </c>
      <c r="R18" s="26">
        <f t="shared" si="2"/>
        <v>1.1426423377068577</v>
      </c>
      <c r="S18" s="26">
        <f t="shared" si="2"/>
        <v>2.1005646349526028</v>
      </c>
      <c r="T18" s="26">
        <f t="shared" si="2"/>
        <v>1.1987928830637962</v>
      </c>
      <c r="U18" s="26">
        <f t="shared" si="2"/>
        <v>0.61827421603847066</v>
      </c>
      <c r="V18" s="26">
        <f t="shared" si="2"/>
        <v>0.38888062982143951</v>
      </c>
      <c r="W18" s="26">
        <f t="shared" si="2"/>
        <v>0.25485941115193922</v>
      </c>
      <c r="X18" s="26">
        <f t="shared" si="2"/>
        <v>0.15335750285966296</v>
      </c>
      <c r="Y18" s="26">
        <f t="shared" si="2"/>
        <v>0.29402378875497376</v>
      </c>
      <c r="Z18" s="26">
        <f t="shared" si="2"/>
        <v>0.20764306891167089</v>
      </c>
      <c r="AA18" s="26">
        <f t="shared" si="2"/>
        <v>0.12969816208099122</v>
      </c>
      <c r="AB18" s="26">
        <f t="shared" si="2"/>
        <v>0.47821429337164317</v>
      </c>
    </row>
    <row r="19" spans="1:28" s="30" customFormat="1" x14ac:dyDescent="0.15">
      <c r="A19" s="32" t="s">
        <v>4</v>
      </c>
      <c r="B19" s="26">
        <f t="shared" ref="B19:Q23" si="3">B10/B$14*100</f>
        <v>0</v>
      </c>
      <c r="C19" s="26">
        <f t="shared" si="3"/>
        <v>2.6724380650373953E-5</v>
      </c>
      <c r="D19" s="26">
        <f t="shared" si="3"/>
        <v>0</v>
      </c>
      <c r="E19" s="26">
        <f t="shared" si="3"/>
        <v>1.7093173720975932E-5</v>
      </c>
      <c r="F19" s="26">
        <f t="shared" si="3"/>
        <v>3.3718776714117987E-4</v>
      </c>
      <c r="G19" s="26">
        <f t="shared" si="3"/>
        <v>1.9052585728936077E-3</v>
      </c>
      <c r="H19" s="26">
        <f t="shared" si="3"/>
        <v>3.3279136340971828E-3</v>
      </c>
      <c r="I19" s="26">
        <f t="shared" si="3"/>
        <v>4.6236568202186459E-3</v>
      </c>
      <c r="J19" s="26">
        <f t="shared" si="3"/>
        <v>3.7014199884118073E-3</v>
      </c>
      <c r="K19" s="26">
        <f t="shared" si="3"/>
        <v>2.9492923108983228E-3</v>
      </c>
      <c r="L19" s="26">
        <f t="shared" si="3"/>
        <v>3.1542574458358259E-3</v>
      </c>
      <c r="M19" s="26">
        <f t="shared" si="3"/>
        <v>6.262257332909805E-3</v>
      </c>
      <c r="N19" s="26">
        <f t="shared" si="3"/>
        <v>1.415052142938669E-2</v>
      </c>
      <c r="O19" s="26">
        <f t="shared" si="3"/>
        <v>8.8860872695948126E-3</v>
      </c>
      <c r="P19" s="26">
        <f t="shared" si="3"/>
        <v>3.1385176217693128E-2</v>
      </c>
      <c r="Q19" s="26">
        <f t="shared" si="3"/>
        <v>2.3213401278819209E-2</v>
      </c>
      <c r="R19" s="26">
        <f t="shared" si="2"/>
        <v>3.0736735526593353E-2</v>
      </c>
      <c r="S19" s="26">
        <f t="shared" si="2"/>
        <v>0.12831825354532747</v>
      </c>
      <c r="T19" s="26">
        <f t="shared" si="2"/>
        <v>0.17975187272805349</v>
      </c>
      <c r="U19" s="26">
        <f t="shared" ref="U19:AB19" si="4">U10/U$14*100</f>
        <v>0.1674991406415543</v>
      </c>
      <c r="V19" s="26">
        <f t="shared" si="4"/>
        <v>0.16117355640110556</v>
      </c>
      <c r="W19" s="26">
        <f t="shared" si="4"/>
        <v>0.1650269381703468</v>
      </c>
      <c r="X19" s="26">
        <f t="shared" si="4"/>
        <v>4.898657776875797E-2</v>
      </c>
      <c r="Y19" s="26">
        <f t="shared" si="4"/>
        <v>6.3749300695305378E-2</v>
      </c>
      <c r="Z19" s="26">
        <f t="shared" si="4"/>
        <v>1.3648028125194552E-2</v>
      </c>
      <c r="AA19" s="26">
        <f t="shared" si="4"/>
        <v>3.4205972489962246E-2</v>
      </c>
      <c r="AB19" s="26">
        <f t="shared" si="4"/>
        <v>3.856889317124633E-2</v>
      </c>
    </row>
    <row r="20" spans="1:28" s="30" customFormat="1" x14ac:dyDescent="0.15">
      <c r="A20" s="34" t="s">
        <v>5</v>
      </c>
      <c r="B20" s="26">
        <f t="shared" si="3"/>
        <v>1.6451390475182216E-4</v>
      </c>
      <c r="C20" s="26">
        <f t="shared" si="2"/>
        <v>1.6225396236938981E-4</v>
      </c>
      <c r="D20" s="26">
        <f t="shared" si="2"/>
        <v>2.6570177958813794E-4</v>
      </c>
      <c r="E20" s="26">
        <f t="shared" si="2"/>
        <v>0</v>
      </c>
      <c r="F20" s="26">
        <f t="shared" si="2"/>
        <v>3.7246378182992677E-4</v>
      </c>
      <c r="G20" s="26">
        <f t="shared" si="2"/>
        <v>0</v>
      </c>
      <c r="H20" s="26">
        <f t="shared" si="2"/>
        <v>2.5970551076271327E-5</v>
      </c>
      <c r="I20" s="26">
        <f t="shared" si="2"/>
        <v>5.1014891397551171E-3</v>
      </c>
      <c r="J20" s="26">
        <f t="shared" si="2"/>
        <v>1.041716820883553E-4</v>
      </c>
      <c r="K20" s="26">
        <f t="shared" si="2"/>
        <v>3.8639200734018643E-2</v>
      </c>
      <c r="L20" s="26">
        <f t="shared" si="2"/>
        <v>3.6314399567713512E-2</v>
      </c>
      <c r="M20" s="26">
        <f t="shared" si="2"/>
        <v>1.445059823932078E-2</v>
      </c>
      <c r="N20" s="26">
        <f t="shared" si="2"/>
        <v>1.2699337769617441E-2</v>
      </c>
      <c r="O20" s="26">
        <f t="shared" si="2"/>
        <v>1.246252394561688E-2</v>
      </c>
      <c r="P20" s="26">
        <f t="shared" si="2"/>
        <v>1.3287317168376122E-2</v>
      </c>
      <c r="Q20" s="26">
        <f t="shared" si="2"/>
        <v>2.1832455608296487E-2</v>
      </c>
      <c r="R20" s="26">
        <f t="shared" si="2"/>
        <v>2.4399102676204994E-2</v>
      </c>
      <c r="S20" s="26">
        <f t="shared" si="2"/>
        <v>3.9052632935372353E-2</v>
      </c>
      <c r="T20" s="26">
        <f t="shared" si="2"/>
        <v>6.4380694410440337E-2</v>
      </c>
      <c r="U20" s="26">
        <f t="shared" ref="U20:AB20" si="5">U11/U$14*100</f>
        <v>4.9513684363160511E-2</v>
      </c>
      <c r="V20" s="26">
        <f t="shared" si="5"/>
        <v>7.6990034065651455E-2</v>
      </c>
      <c r="W20" s="26">
        <f t="shared" si="5"/>
        <v>8.8057228230470241E-2</v>
      </c>
      <c r="X20" s="26">
        <f t="shared" si="5"/>
        <v>1.9992524107137571E-2</v>
      </c>
      <c r="Y20" s="26">
        <f t="shared" si="5"/>
        <v>1.2559400784037836E-2</v>
      </c>
      <c r="Z20" s="26">
        <f t="shared" si="5"/>
        <v>1.3239120788374565E-3</v>
      </c>
      <c r="AA20" s="26">
        <f t="shared" si="5"/>
        <v>2.2195189006192825E-2</v>
      </c>
      <c r="AB20" s="26">
        <f t="shared" si="5"/>
        <v>2.0262043901401783E-2</v>
      </c>
    </row>
    <row r="21" spans="1:28" s="30" customFormat="1" x14ac:dyDescent="0.15">
      <c r="A21" s="32" t="s">
        <v>6</v>
      </c>
      <c r="B21" s="26">
        <f t="shared" si="3"/>
        <v>8.7557423542514532E-3</v>
      </c>
      <c r="C21" s="26">
        <f t="shared" si="2"/>
        <v>9.6337424948670838E-3</v>
      </c>
      <c r="D21" s="26">
        <f t="shared" si="2"/>
        <v>3.7370527020615437E-3</v>
      </c>
      <c r="E21" s="26">
        <f t="shared" si="2"/>
        <v>8.7222001675703483E-4</v>
      </c>
      <c r="F21" s="26">
        <f t="shared" si="2"/>
        <v>3.2597301273879481E-5</v>
      </c>
      <c r="G21" s="26">
        <f t="shared" si="2"/>
        <v>1.8827448155665403E-4</v>
      </c>
      <c r="H21" s="26">
        <f t="shared" si="2"/>
        <v>2.4553975563020164E-7</v>
      </c>
      <c r="I21" s="26">
        <f t="shared" si="2"/>
        <v>2.3114513147560567E-4</v>
      </c>
      <c r="J21" s="26">
        <f t="shared" si="2"/>
        <v>4.2352960631394273E-5</v>
      </c>
      <c r="K21" s="26">
        <f t="shared" si="2"/>
        <v>3.2383093336683141E-4</v>
      </c>
      <c r="L21" s="26">
        <f t="shared" si="2"/>
        <v>7.9793318453972376E-3</v>
      </c>
      <c r="M21" s="26">
        <f t="shared" si="2"/>
        <v>3.0587166342307039E-3</v>
      </c>
      <c r="N21" s="26">
        <f t="shared" si="2"/>
        <v>1.2063668825384797E-3</v>
      </c>
      <c r="O21" s="26">
        <f t="shared" si="2"/>
        <v>8.6654675493205054E-3</v>
      </c>
      <c r="P21" s="26">
        <f t="shared" si="2"/>
        <v>1.4787768446846625E-2</v>
      </c>
      <c r="Q21" s="26">
        <f t="shared" si="2"/>
        <v>2.6401270740950732E-2</v>
      </c>
      <c r="R21" s="26">
        <f t="shared" si="2"/>
        <v>6.8616440864189025E-3</v>
      </c>
      <c r="S21" s="26">
        <f t="shared" si="2"/>
        <v>2.2417503819792163E-3</v>
      </c>
      <c r="T21" s="26">
        <f t="shared" si="2"/>
        <v>3.6316344758051088E-3</v>
      </c>
      <c r="U21" s="26">
        <f t="shared" ref="U21:AB21" si="6">U12/U$14*100</f>
        <v>3.8025325924796786E-2</v>
      </c>
      <c r="V21" s="26">
        <f t="shared" si="6"/>
        <v>7.5279896584898934E-2</v>
      </c>
      <c r="W21" s="26">
        <f t="shared" si="6"/>
        <v>3.5563856542770379E-3</v>
      </c>
      <c r="X21" s="26">
        <f t="shared" si="6"/>
        <v>2.2940050918297038E-4</v>
      </c>
      <c r="Y21" s="26">
        <f t="shared" si="6"/>
        <v>2.2996022093478281E-4</v>
      </c>
      <c r="Z21" s="26">
        <f t="shared" si="6"/>
        <v>0</v>
      </c>
      <c r="AA21" s="26">
        <f t="shared" si="6"/>
        <v>0.12401718726603735</v>
      </c>
      <c r="AB21" s="26">
        <f t="shared" si="6"/>
        <v>1.1366333148204438E-2</v>
      </c>
    </row>
    <row r="22" spans="1:28" s="30" customFormat="1" x14ac:dyDescent="0.15">
      <c r="A22" s="32" t="s">
        <v>43</v>
      </c>
      <c r="B22" s="26">
        <f t="shared" si="3"/>
        <v>0.15589778031488291</v>
      </c>
      <c r="C22" s="26">
        <f t="shared" si="2"/>
        <v>0.83899033829937975</v>
      </c>
      <c r="D22" s="26">
        <f t="shared" si="2"/>
        <v>0.43298799695019585</v>
      </c>
      <c r="E22" s="26">
        <f t="shared" si="2"/>
        <v>9.9570905149877653E-2</v>
      </c>
      <c r="F22" s="26">
        <f t="shared" si="2"/>
        <v>1.9879194424116019E-2</v>
      </c>
      <c r="G22" s="26">
        <f t="shared" si="2"/>
        <v>1.494281402160599E-2</v>
      </c>
      <c r="H22" s="26">
        <f t="shared" si="2"/>
        <v>8.7338132211866037E-2</v>
      </c>
      <c r="I22" s="26">
        <f t="shared" si="2"/>
        <v>0.27842892688732529</v>
      </c>
      <c r="J22" s="26">
        <f t="shared" si="2"/>
        <v>0.11383646776735104</v>
      </c>
      <c r="K22" s="26">
        <f t="shared" si="2"/>
        <v>0.61189899407350168</v>
      </c>
      <c r="L22" s="26">
        <f t="shared" si="2"/>
        <v>1.0830028279616779</v>
      </c>
      <c r="M22" s="26">
        <f t="shared" si="2"/>
        <v>0.28415359882134178</v>
      </c>
      <c r="N22" s="26">
        <f t="shared" si="2"/>
        <v>0.5886890359170398</v>
      </c>
      <c r="O22" s="26">
        <f t="shared" si="2"/>
        <v>0.75570117636845746</v>
      </c>
      <c r="P22" s="26">
        <f t="shared" si="2"/>
        <v>0.66080148247315984</v>
      </c>
      <c r="Q22" s="26">
        <f t="shared" si="2"/>
        <v>1.0595629730509741</v>
      </c>
      <c r="R22" s="26">
        <f t="shared" si="2"/>
        <v>1.2046398199960751</v>
      </c>
      <c r="S22" s="26">
        <f t="shared" si="2"/>
        <v>2.2701772718152822</v>
      </c>
      <c r="T22" s="26">
        <f t="shared" si="2"/>
        <v>1.4465570846780951</v>
      </c>
      <c r="U22" s="26">
        <f t="shared" ref="U22:AB22" si="7">U13/U$14*100</f>
        <v>0.87331236696798231</v>
      </c>
      <c r="V22" s="26">
        <f t="shared" si="7"/>
        <v>0.70232411687309537</v>
      </c>
      <c r="W22" s="26">
        <f t="shared" si="7"/>
        <v>0.51149996320703328</v>
      </c>
      <c r="X22" s="26">
        <f t="shared" si="7"/>
        <v>0.22256600524474143</v>
      </c>
      <c r="Y22" s="26">
        <f t="shared" si="7"/>
        <v>0.37056245045525177</v>
      </c>
      <c r="Z22" s="26">
        <f t="shared" si="7"/>
        <v>0.22261500911570287</v>
      </c>
      <c r="AA22" s="26">
        <f t="shared" si="7"/>
        <v>0.31011651084318359</v>
      </c>
      <c r="AB22" s="26">
        <f t="shared" si="7"/>
        <v>0.54841156359249577</v>
      </c>
    </row>
    <row r="23" spans="1:28" s="30" customFormat="1" x14ac:dyDescent="0.15">
      <c r="A23" s="32" t="s">
        <v>41</v>
      </c>
      <c r="B23" s="26">
        <f t="shared" si="3"/>
        <v>100</v>
      </c>
      <c r="C23" s="26">
        <f t="shared" si="2"/>
        <v>100</v>
      </c>
      <c r="D23" s="26">
        <f t="shared" si="2"/>
        <v>100</v>
      </c>
      <c r="E23" s="26">
        <f t="shared" si="2"/>
        <v>100</v>
      </c>
      <c r="F23" s="26">
        <f t="shared" si="2"/>
        <v>100</v>
      </c>
      <c r="G23" s="26">
        <f t="shared" si="2"/>
        <v>100</v>
      </c>
      <c r="H23" s="26">
        <f t="shared" si="2"/>
        <v>100</v>
      </c>
      <c r="I23" s="26">
        <f t="shared" si="2"/>
        <v>100</v>
      </c>
      <c r="J23" s="26">
        <f t="shared" si="2"/>
        <v>100</v>
      </c>
      <c r="K23" s="26">
        <f t="shared" si="2"/>
        <v>100</v>
      </c>
      <c r="L23" s="26">
        <f t="shared" si="2"/>
        <v>100</v>
      </c>
      <c r="M23" s="26">
        <f t="shared" si="2"/>
        <v>100</v>
      </c>
      <c r="N23" s="26">
        <f t="shared" si="2"/>
        <v>100</v>
      </c>
      <c r="O23" s="26">
        <f t="shared" si="2"/>
        <v>100</v>
      </c>
      <c r="P23" s="26">
        <f t="shared" si="2"/>
        <v>100</v>
      </c>
      <c r="Q23" s="26">
        <f t="shared" si="2"/>
        <v>100</v>
      </c>
      <c r="R23" s="26">
        <f t="shared" si="2"/>
        <v>100</v>
      </c>
      <c r="S23" s="26">
        <f t="shared" si="2"/>
        <v>100</v>
      </c>
      <c r="T23" s="26">
        <f t="shared" si="2"/>
        <v>100</v>
      </c>
      <c r="U23" s="26">
        <f t="shared" ref="U23:AB23" si="8">U14/U$14*100</f>
        <v>100</v>
      </c>
      <c r="V23" s="26">
        <f t="shared" si="8"/>
        <v>100</v>
      </c>
      <c r="W23" s="26">
        <f t="shared" si="8"/>
        <v>100</v>
      </c>
      <c r="X23" s="26">
        <f t="shared" si="8"/>
        <v>100</v>
      </c>
      <c r="Y23" s="26">
        <f t="shared" si="8"/>
        <v>100</v>
      </c>
      <c r="Z23" s="26">
        <f t="shared" si="8"/>
        <v>100</v>
      </c>
      <c r="AA23" s="26">
        <f t="shared" si="8"/>
        <v>100</v>
      </c>
      <c r="AB23" s="26">
        <f t="shared" si="8"/>
        <v>100</v>
      </c>
    </row>
    <row r="24" spans="1:28" s="30" customFormat="1" x14ac:dyDescent="0.15">
      <c r="A24" s="34"/>
      <c r="B24" s="13"/>
      <c r="C24" s="13"/>
      <c r="D24" s="13"/>
      <c r="E24" s="13"/>
      <c r="F24" s="13"/>
      <c r="G24" s="13"/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30" customFormat="1" x14ac:dyDescent="0.15">
      <c r="A25" s="34"/>
      <c r="B25" s="85" t="s">
        <v>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30" customFormat="1" x14ac:dyDescent="0.15">
      <c r="A26" s="3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30" customFormat="1" x14ac:dyDescent="0.15">
      <c r="A27" s="32" t="s">
        <v>3</v>
      </c>
      <c r="B27" s="26" t="s">
        <v>10</v>
      </c>
      <c r="C27" s="26">
        <f>IFERROR((C9/B9)*100-100,"--")</f>
        <v>627.85990636772658</v>
      </c>
      <c r="D27" s="26">
        <f t="shared" ref="D27:T32" si="9">IFERROR((D9/C9)*100-100,"--")</f>
        <v>-27.70358457929612</v>
      </c>
      <c r="E27" s="26">
        <f t="shared" si="9"/>
        <v>-74.474119621432635</v>
      </c>
      <c r="F27" s="26">
        <f t="shared" si="9"/>
        <v>-77.615282587172032</v>
      </c>
      <c r="G27" s="26">
        <f t="shared" si="9"/>
        <v>-25.456117272301171</v>
      </c>
      <c r="H27" s="26">
        <f t="shared" si="9"/>
        <v>487.99194676134846</v>
      </c>
      <c r="I27" s="26">
        <f t="shared" si="9"/>
        <v>216.2261964359368</v>
      </c>
      <c r="J27" s="26">
        <f t="shared" si="9"/>
        <v>-61.362472198351021</v>
      </c>
      <c r="K27" s="26">
        <f t="shared" si="9"/>
        <v>428.28530379115307</v>
      </c>
      <c r="L27" s="26">
        <f t="shared" si="9"/>
        <v>79.696241430592153</v>
      </c>
      <c r="M27" s="26">
        <f t="shared" si="9"/>
        <v>-77.55661060647229</v>
      </c>
      <c r="N27" s="26">
        <f t="shared" si="9"/>
        <v>86.445268950820889</v>
      </c>
      <c r="O27" s="26">
        <f t="shared" si="9"/>
        <v>22.878317053311406</v>
      </c>
      <c r="P27" s="26">
        <f t="shared" si="9"/>
        <v>-30.384147691076862</v>
      </c>
      <c r="Q27" s="26">
        <f t="shared" si="9"/>
        <v>80.170392410587397</v>
      </c>
      <c r="R27" s="26">
        <f t="shared" si="9"/>
        <v>26.557776208286896</v>
      </c>
      <c r="S27" s="26">
        <f t="shared" si="9"/>
        <v>82.447691706210861</v>
      </c>
      <c r="T27" s="26">
        <f t="shared" si="9"/>
        <v>-41.328939004524678</v>
      </c>
      <c r="U27" s="26">
        <f t="shared" ref="U27" si="10">IFERROR((U9/T9)*100-100,"--")</f>
        <v>-47.353413439599201</v>
      </c>
      <c r="V27" s="26">
        <f t="shared" ref="V27" si="11">IFERROR((V9/U9)*100-100,"--")</f>
        <v>-38.685457476079996</v>
      </c>
      <c r="W27" s="26">
        <f t="shared" ref="W27" si="12">IFERROR((W9/V9)*100-100,"--")</f>
        <v>-37.296734063674222</v>
      </c>
      <c r="X27" s="26">
        <f t="shared" ref="X27" si="13">IFERROR((X9/W9)*100-100,"--")</f>
        <v>-34.544272780659483</v>
      </c>
      <c r="Y27" s="26">
        <f t="shared" ref="Y27" si="14">IFERROR((Y9/X9)*100-100,"--")</f>
        <v>100.99200446511728</v>
      </c>
      <c r="Z27" s="26">
        <f t="shared" ref="Z27" si="15">IFERROR((Z9/Y9)*100-100,"--")</f>
        <v>-34.59142245300292</v>
      </c>
      <c r="AA27" s="26">
        <f t="shared" ref="AA27" si="16">IFERROR((AA9/Z9)*100-100,"--")</f>
        <v>-43.396022068473428</v>
      </c>
      <c r="AB27" s="39">
        <f>(POWER(AA9/B9,1/26)*100-100)</f>
        <v>1.0637868163961883</v>
      </c>
    </row>
    <row r="28" spans="1:28" s="30" customFormat="1" x14ac:dyDescent="0.15">
      <c r="A28" s="32" t="s">
        <v>4</v>
      </c>
      <c r="B28" s="26" t="s">
        <v>10</v>
      </c>
      <c r="C28" s="26" t="str">
        <f t="shared" ref="C28:R32" si="17">IFERROR((C10/B10)*100-100,"--")</f>
        <v>--</v>
      </c>
      <c r="D28" s="26">
        <f t="shared" si="17"/>
        <v>-100</v>
      </c>
      <c r="E28" s="26" t="str">
        <f t="shared" si="17"/>
        <v>--</v>
      </c>
      <c r="F28" s="26">
        <f t="shared" si="17"/>
        <v>2177.0063694267515</v>
      </c>
      <c r="G28" s="26">
        <f t="shared" si="17"/>
        <v>527.31824666424234</v>
      </c>
      <c r="H28" s="26">
        <f t="shared" si="17"/>
        <v>57.134575938642627</v>
      </c>
      <c r="I28" s="26">
        <f t="shared" si="17"/>
        <v>37.438349555889772</v>
      </c>
      <c r="J28" s="26">
        <f t="shared" si="17"/>
        <v>-24.500380947268212</v>
      </c>
      <c r="K28" s="26">
        <f t="shared" si="17"/>
        <v>-18.772955130326338</v>
      </c>
      <c r="L28" s="26">
        <f t="shared" si="17"/>
        <v>5.7815456510467413</v>
      </c>
      <c r="M28" s="26">
        <f t="shared" si="17"/>
        <v>77.208405212199125</v>
      </c>
      <c r="N28" s="26">
        <f t="shared" si="17"/>
        <v>95.670517490354968</v>
      </c>
      <c r="O28" s="26">
        <f t="shared" si="17"/>
        <v>-40.386791907275686</v>
      </c>
      <c r="P28" s="26">
        <f t="shared" si="17"/>
        <v>196.72256097560978</v>
      </c>
      <c r="Q28" s="26">
        <f t="shared" si="17"/>
        <v>-18.901888133842931</v>
      </c>
      <c r="R28" s="26">
        <f t="shared" si="17"/>
        <v>44.912333014885604</v>
      </c>
      <c r="S28" s="26">
        <f t="shared" si="9"/>
        <v>314.32709520222346</v>
      </c>
      <c r="T28" s="26">
        <f t="shared" ref="T28:T32" si="18">IFERROR((T10/S10)*100-100,"--")</f>
        <v>44.012708727701181</v>
      </c>
      <c r="U28" s="26">
        <f t="shared" ref="U28:U32" si="19">IFERROR((U10/T10)*100-100,"--")</f>
        <v>-4.8798781020265949</v>
      </c>
      <c r="V28" s="26">
        <f t="shared" ref="V28:V32" si="20">IFERROR((V10/U10)*100-100,"--")</f>
        <v>-6.1985564271280253</v>
      </c>
      <c r="W28" s="26">
        <f t="shared" ref="W28:W32" si="21">IFERROR((W10/V10)*100-100,"--")</f>
        <v>-2.0359229884698777</v>
      </c>
      <c r="X28" s="26">
        <f t="shared" ref="X28:X32" si="22">IFERROR((X10/W10)*100-100,"--")</f>
        <v>-67.710184928447916</v>
      </c>
      <c r="Y28" s="26">
        <f t="shared" ref="Y28:Y32" si="23">IFERROR((Y10/X10)*100-100,"--")</f>
        <v>36.426791265006102</v>
      </c>
      <c r="Z28" s="26">
        <f t="shared" ref="Z28:Z32" si="24">IFERROR((Z10/Y10)*100-100,"--")</f>
        <v>-80.171301065514541</v>
      </c>
      <c r="AA28" s="26">
        <f t="shared" ref="AA28:AA32" si="25">IFERROR((AA10/Z10)*100-100,"--")</f>
        <v>127.12377787965821</v>
      </c>
      <c r="AB28" s="39">
        <f>(POWER(AA10/C10,1/25)*100-100)</f>
        <v>33.910178818535371</v>
      </c>
    </row>
    <row r="29" spans="1:28" s="30" customFormat="1" x14ac:dyDescent="0.15">
      <c r="A29" s="34" t="s">
        <v>5</v>
      </c>
      <c r="B29" s="26" t="s">
        <v>10</v>
      </c>
      <c r="C29" s="26">
        <f t="shared" si="17"/>
        <v>27.247451343836886</v>
      </c>
      <c r="D29" s="26">
        <f t="shared" si="9"/>
        <v>128.8315471855166</v>
      </c>
      <c r="E29" s="26">
        <f t="shared" si="9"/>
        <v>-100</v>
      </c>
      <c r="F29" s="26" t="str">
        <f t="shared" si="9"/>
        <v>--</v>
      </c>
      <c r="G29" s="26">
        <f t="shared" si="9"/>
        <v>-100</v>
      </c>
      <c r="H29" s="26" t="str">
        <f t="shared" si="9"/>
        <v>--</v>
      </c>
      <c r="I29" s="26">
        <f t="shared" si="9"/>
        <v>19331.672727272729</v>
      </c>
      <c r="J29" s="26">
        <f t="shared" si="9"/>
        <v>-98.074184414947666</v>
      </c>
      <c r="K29" s="26">
        <f t="shared" si="9"/>
        <v>37712.000777378293</v>
      </c>
      <c r="L29" s="26">
        <f t="shared" si="9"/>
        <v>-7.0431660093342998</v>
      </c>
      <c r="M29" s="26">
        <f t="shared" si="9"/>
        <v>-64.48126392837267</v>
      </c>
      <c r="N29" s="26">
        <f t="shared" si="9"/>
        <v>-23.900972312597077</v>
      </c>
      <c r="O29" s="26">
        <f t="shared" si="9"/>
        <v>-6.8400397259279231</v>
      </c>
      <c r="P29" s="26">
        <f t="shared" si="9"/>
        <v>-10.428908329161274</v>
      </c>
      <c r="Q29" s="26">
        <f t="shared" si="9"/>
        <v>80.161429700858662</v>
      </c>
      <c r="R29" s="26">
        <f t="shared" si="9"/>
        <v>22.308786109863732</v>
      </c>
      <c r="S29" s="26">
        <f t="shared" si="9"/>
        <v>58.850688010751441</v>
      </c>
      <c r="T29" s="26">
        <f t="shared" si="18"/>
        <v>69.48106043760373</v>
      </c>
      <c r="U29" s="26">
        <f t="shared" si="19"/>
        <v>-21.494004362116897</v>
      </c>
      <c r="V29" s="26">
        <f t="shared" si="20"/>
        <v>51.578492746818426</v>
      </c>
      <c r="W29" s="26">
        <f t="shared" si="21"/>
        <v>9.4299743182245237</v>
      </c>
      <c r="X29" s="26">
        <f t="shared" si="22"/>
        <v>-75.302902478579341</v>
      </c>
      <c r="Y29" s="26">
        <f t="shared" si="23"/>
        <v>-34.142895690386254</v>
      </c>
      <c r="Z29" s="26">
        <f t="shared" si="24"/>
        <v>-90.236850037899515</v>
      </c>
      <c r="AA29" s="26">
        <f t="shared" si="25"/>
        <v>1419.2535971223022</v>
      </c>
      <c r="AB29" s="39">
        <f t="shared" ref="AB29:AB32" si="26">(POWER(AA11/B11,1/26)*100-100)</f>
        <v>22.63372674985898</v>
      </c>
    </row>
    <row r="30" spans="1:28" s="30" customFormat="1" x14ac:dyDescent="0.15">
      <c r="A30" s="32" t="s">
        <v>6</v>
      </c>
      <c r="B30" s="26" t="s">
        <v>10</v>
      </c>
      <c r="C30" s="26">
        <f t="shared" si="17"/>
        <v>41.957535728945089</v>
      </c>
      <c r="D30" s="26">
        <f t="shared" si="9"/>
        <v>-45.793553994756827</v>
      </c>
      <c r="E30" s="26">
        <f t="shared" si="9"/>
        <v>-74.100954326798728</v>
      </c>
      <c r="F30" s="26">
        <f t="shared" si="9"/>
        <v>-95.686093393082274</v>
      </c>
      <c r="G30" s="26">
        <f t="shared" si="9"/>
        <v>541.23263888888891</v>
      </c>
      <c r="H30" s="26">
        <f t="shared" si="9"/>
        <v>-99.882676774513783</v>
      </c>
      <c r="I30" s="26">
        <f t="shared" si="9"/>
        <v>93023.076923076922</v>
      </c>
      <c r="J30" s="26">
        <f t="shared" si="9"/>
        <v>-82.719312737485538</v>
      </c>
      <c r="K30" s="26">
        <f t="shared" si="9"/>
        <v>679.44550669216039</v>
      </c>
      <c r="L30" s="26">
        <f t="shared" si="9"/>
        <v>2337.1305041089172</v>
      </c>
      <c r="M30" s="26">
        <f t="shared" si="9"/>
        <v>-65.784470751651043</v>
      </c>
      <c r="N30" s="26">
        <f t="shared" si="9"/>
        <v>-65.847380343011793</v>
      </c>
      <c r="O30" s="26">
        <f t="shared" si="9"/>
        <v>581.8941384211206</v>
      </c>
      <c r="P30" s="26">
        <f t="shared" si="9"/>
        <v>43.366344763119827</v>
      </c>
      <c r="Q30" s="26">
        <f t="shared" si="9"/>
        <v>95.757641839636477</v>
      </c>
      <c r="R30" s="26">
        <f t="shared" si="9"/>
        <v>-71.556060661469957</v>
      </c>
      <c r="S30" s="26">
        <f t="shared" si="9"/>
        <v>-67.575618517141265</v>
      </c>
      <c r="T30" s="26">
        <f t="shared" si="18"/>
        <v>66.544660395544355</v>
      </c>
      <c r="U30" s="26">
        <f t="shared" si="19"/>
        <v>968.818724588843</v>
      </c>
      <c r="V30" s="26">
        <f t="shared" si="20"/>
        <v>92.989812822697303</v>
      </c>
      <c r="W30" s="26">
        <f t="shared" si="21"/>
        <v>-95.480029150791424</v>
      </c>
      <c r="X30" s="26">
        <f t="shared" si="22"/>
        <v>-92.983365941431146</v>
      </c>
      <c r="Y30" s="26">
        <f t="shared" si="23"/>
        <v>5.089585666293388</v>
      </c>
      <c r="Z30" s="26">
        <f t="shared" si="24"/>
        <v>-100</v>
      </c>
      <c r="AA30" s="26" t="str">
        <f t="shared" si="25"/>
        <v>--</v>
      </c>
      <c r="AB30" s="39">
        <f t="shared" si="26"/>
        <v>12.450446127079573</v>
      </c>
    </row>
    <row r="31" spans="1:28" s="30" customFormat="1" x14ac:dyDescent="0.15">
      <c r="A31" s="32" t="s">
        <v>43</v>
      </c>
      <c r="B31" s="26" t="s">
        <v>10</v>
      </c>
      <c r="C31" s="26">
        <f t="shared" si="17"/>
        <v>594.34197354495495</v>
      </c>
      <c r="D31" s="26">
        <f t="shared" si="9"/>
        <v>-27.883333655955042</v>
      </c>
      <c r="E31" s="26">
        <f t="shared" si="9"/>
        <v>-74.482182166965998</v>
      </c>
      <c r="F31" s="26">
        <f t="shared" si="9"/>
        <v>-76.954747674303789</v>
      </c>
      <c r="G31" s="26">
        <f t="shared" si="9"/>
        <v>-16.547487608019111</v>
      </c>
      <c r="H31" s="26">
        <f t="shared" si="9"/>
        <v>425.80552359033368</v>
      </c>
      <c r="I31" s="26">
        <f t="shared" si="9"/>
        <v>215.3587166833799</v>
      </c>
      <c r="J31" s="26">
        <f t="shared" si="9"/>
        <v>-61.440708578141134</v>
      </c>
      <c r="K31" s="26">
        <f t="shared" si="9"/>
        <v>447.96084715563779</v>
      </c>
      <c r="L31" s="26">
        <f t="shared" si="9"/>
        <v>75.057386974642839</v>
      </c>
      <c r="M31" s="26">
        <f t="shared" si="9"/>
        <v>-76.580688983370791</v>
      </c>
      <c r="N31" s="26">
        <f t="shared" si="9"/>
        <v>79.397607448819485</v>
      </c>
      <c r="O31" s="26">
        <f t="shared" si="9"/>
        <v>21.862059707645514</v>
      </c>
      <c r="P31" s="26">
        <f t="shared" si="9"/>
        <v>-26.538890767985265</v>
      </c>
      <c r="Q31" s="26">
        <f t="shared" si="9"/>
        <v>75.813532575032411</v>
      </c>
      <c r="R31" s="26">
        <f t="shared" si="9"/>
        <v>24.427629890139954</v>
      </c>
      <c r="S31" s="26">
        <f t="shared" si="9"/>
        <v>87.031687297443938</v>
      </c>
      <c r="T31" s="26">
        <f t="shared" si="18"/>
        <v>-34.49240720552892</v>
      </c>
      <c r="U31" s="26">
        <f t="shared" si="19"/>
        <v>-38.373532770410726</v>
      </c>
      <c r="V31" s="26">
        <f t="shared" si="20"/>
        <v>-21.603569732231136</v>
      </c>
      <c r="W31" s="26">
        <f t="shared" si="21"/>
        <v>-30.319088504003133</v>
      </c>
      <c r="X31" s="26">
        <f t="shared" si="22"/>
        <v>-52.667818255600082</v>
      </c>
      <c r="Y31" s="26">
        <f t="shared" si="23"/>
        <v>74.543595850829917</v>
      </c>
      <c r="Z31" s="26">
        <f t="shared" si="24"/>
        <v>-44.359276645081202</v>
      </c>
      <c r="AA31" s="26">
        <f t="shared" si="25"/>
        <v>26.241171838709931</v>
      </c>
      <c r="AB31" s="39">
        <f t="shared" si="26"/>
        <v>4.2731682586776287</v>
      </c>
    </row>
    <row r="32" spans="1:28" s="30" customFormat="1" x14ac:dyDescent="0.15">
      <c r="A32" s="32" t="s">
        <v>41</v>
      </c>
      <c r="B32" s="26" t="s">
        <v>10</v>
      </c>
      <c r="C32" s="26">
        <f t="shared" si="17"/>
        <v>29.019808111887613</v>
      </c>
      <c r="D32" s="26">
        <f t="shared" si="9"/>
        <v>39.738714974062759</v>
      </c>
      <c r="E32" s="26">
        <f t="shared" si="9"/>
        <v>10.965234406920061</v>
      </c>
      <c r="F32" s="26">
        <f t="shared" si="9"/>
        <v>15.429055349104374</v>
      </c>
      <c r="G32" s="26">
        <f t="shared" si="9"/>
        <v>11.021171555934316</v>
      </c>
      <c r="H32" s="26">
        <f t="shared" si="9"/>
        <v>-10.039132374804353</v>
      </c>
      <c r="I32" s="26">
        <f t="shared" si="9"/>
        <v>-1.0776588489906231</v>
      </c>
      <c r="J32" s="26">
        <f t="shared" si="9"/>
        <v>-5.6890788805468873</v>
      </c>
      <c r="K32" s="26">
        <f t="shared" si="9"/>
        <v>1.9415425080928657</v>
      </c>
      <c r="L32" s="26">
        <f t="shared" si="9"/>
        <v>-1.0921890236190421</v>
      </c>
      <c r="M32" s="26">
        <f t="shared" si="9"/>
        <v>-10.741302713993406</v>
      </c>
      <c r="N32" s="26">
        <f t="shared" si="9"/>
        <v>-13.406785813309767</v>
      </c>
      <c r="O32" s="26">
        <f t="shared" si="9"/>
        <v>-5.0698071043085804</v>
      </c>
      <c r="P32" s="26">
        <f t="shared" si="9"/>
        <v>-15.988919310240561</v>
      </c>
      <c r="Q32" s="26">
        <f t="shared" si="9"/>
        <v>9.6469449379630277</v>
      </c>
      <c r="R32" s="26">
        <f t="shared" si="9"/>
        <v>9.4425962579524452</v>
      </c>
      <c r="S32" s="26">
        <f t="shared" si="9"/>
        <v>-0.75408607214372125</v>
      </c>
      <c r="T32" s="26">
        <f t="shared" si="18"/>
        <v>2.8053782795805375</v>
      </c>
      <c r="U32" s="26">
        <f t="shared" si="19"/>
        <v>2.0782553259241183</v>
      </c>
      <c r="V32" s="26">
        <f t="shared" si="20"/>
        <v>-2.5171278699566528</v>
      </c>
      <c r="W32" s="26">
        <f t="shared" si="21"/>
        <v>-4.3233858268527712</v>
      </c>
      <c r="X32" s="26">
        <f t="shared" si="22"/>
        <v>8.7785584961483494</v>
      </c>
      <c r="Y32" s="26">
        <f t="shared" si="23"/>
        <v>4.8338028363264414</v>
      </c>
      <c r="Z32" s="26">
        <f t="shared" si="24"/>
        <v>-7.3810751871398281</v>
      </c>
      <c r="AA32" s="26">
        <f t="shared" si="25"/>
        <v>-9.3786411331631996</v>
      </c>
      <c r="AB32" s="39">
        <f t="shared" si="26"/>
        <v>1.5511127269797242</v>
      </c>
    </row>
    <row r="33" spans="1:28" s="30" customFormat="1" ht="14" thickBo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s="30" customFormat="1" ht="14" thickTop="1" x14ac:dyDescent="0.15">
      <c r="A34" s="18" t="s">
        <v>1076</v>
      </c>
    </row>
  </sheetData>
  <mergeCells count="5">
    <mergeCell ref="A2:AB2"/>
    <mergeCell ref="A4:AB4"/>
    <mergeCell ref="B7:AB7"/>
    <mergeCell ref="B16:AB16"/>
    <mergeCell ref="B25:AB25"/>
  </mergeCells>
  <hyperlinks>
    <hyperlink ref="A1" location="ÍNDICE!A1" display="INDICE" xr:uid="{00000000-0004-0000-2000-000000000000}"/>
  </hyperlinks>
  <pageMargins left="0.7" right="0.7" top="0.75" bottom="0.75" header="0.3" footer="0.3"/>
  <headerFooter alignWithMargins="0"/>
  <ignoredErrors>
    <ignoredError sqref="AB28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B34"/>
  <sheetViews>
    <sheetView showGridLines="0" workbookViewId="0"/>
  </sheetViews>
  <sheetFormatPr baseColWidth="10" defaultColWidth="10.83203125" defaultRowHeight="13" x14ac:dyDescent="0.15"/>
  <cols>
    <col min="1" max="1" width="10.83203125" style="1"/>
    <col min="2" max="23" width="11" style="1" bestFit="1" customWidth="1"/>
    <col min="24" max="25" width="11" style="1" customWidth="1"/>
    <col min="26" max="26" width="11" style="57" customWidth="1"/>
    <col min="27" max="27" width="11" style="76" customWidth="1"/>
    <col min="28" max="28" width="11.5" style="1" bestFit="1" customWidth="1"/>
    <col min="29" max="16384" width="10.83203125" style="1"/>
  </cols>
  <sheetData>
    <row r="1" spans="1:28" s="2" customFormat="1" x14ac:dyDescent="0.15">
      <c r="A1" s="56" t="s">
        <v>0</v>
      </c>
    </row>
    <row r="2" spans="1:28" s="2" customFormat="1" x14ac:dyDescent="0.15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8"/>
      <c r="AA3" s="77"/>
      <c r="AB3" s="3"/>
    </row>
    <row r="4" spans="1:28" s="2" customFormat="1" x14ac:dyDescent="0.15">
      <c r="A4" s="83" t="s">
        <v>1106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2" customFormat="1" ht="14" thickTop="1" x14ac:dyDescent="0.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8"/>
      <c r="AA8" s="77"/>
      <c r="AB8" s="3"/>
    </row>
    <row r="9" spans="1:28" s="2" customFormat="1" x14ac:dyDescent="0.15">
      <c r="A9" s="7" t="s">
        <v>3</v>
      </c>
      <c r="B9" s="8">
        <v>0.13477600000000001</v>
      </c>
      <c r="C9" s="8">
        <v>0.34990500000000002</v>
      </c>
      <c r="D9" s="8">
        <v>0.34948099999999999</v>
      </c>
      <c r="E9" s="8">
        <v>1.106592</v>
      </c>
      <c r="F9" s="8">
        <v>1.3605970000000001</v>
      </c>
      <c r="G9" s="8">
        <v>3.5531139999999999</v>
      </c>
      <c r="H9" s="8">
        <v>3.3157399999999999</v>
      </c>
      <c r="I9" s="8">
        <v>3.4989059999999998</v>
      </c>
      <c r="J9" s="8">
        <v>3.8480050000000001</v>
      </c>
      <c r="K9" s="8">
        <v>8.1812649999999998</v>
      </c>
      <c r="L9" s="8">
        <v>14.353657999999999</v>
      </c>
      <c r="M9" s="8">
        <v>29.999832000000001</v>
      </c>
      <c r="N9" s="8">
        <v>46.705407000000001</v>
      </c>
      <c r="O9" s="25">
        <v>66.375381000000004</v>
      </c>
      <c r="P9" s="25">
        <v>63.072705999999997</v>
      </c>
      <c r="Q9" s="25">
        <v>86.608155999999994</v>
      </c>
      <c r="R9" s="25">
        <v>135.31239299999999</v>
      </c>
      <c r="S9" s="25">
        <v>157.58635599999999</v>
      </c>
      <c r="T9" s="25">
        <v>178.518542</v>
      </c>
      <c r="U9" s="25">
        <v>223.750291</v>
      </c>
      <c r="V9" s="25">
        <v>248.23066700000001</v>
      </c>
      <c r="W9" s="25">
        <v>241.99619200000001</v>
      </c>
      <c r="X9" s="25">
        <v>245.20043400000006</v>
      </c>
      <c r="Y9" s="9">
        <v>272.94486399999988</v>
      </c>
      <c r="Z9" s="9">
        <v>221.91445300000001</v>
      </c>
      <c r="AA9" s="9">
        <v>160.94079500000001</v>
      </c>
      <c r="AB9" s="25">
        <f>SUM(B9:AA9)</f>
        <v>2419.2085080000002</v>
      </c>
    </row>
    <row r="10" spans="1:28" s="2" customFormat="1" x14ac:dyDescent="0.15">
      <c r="A10" s="7" t="s">
        <v>4</v>
      </c>
      <c r="B10" s="8">
        <v>2.8083480000000001</v>
      </c>
      <c r="C10" s="8">
        <v>4.0569300000000004</v>
      </c>
      <c r="D10" s="8">
        <v>11.021839999999999</v>
      </c>
      <c r="E10" s="8">
        <v>17.667641</v>
      </c>
      <c r="F10" s="8">
        <v>29.473783000000001</v>
      </c>
      <c r="G10" s="8">
        <v>105.662932</v>
      </c>
      <c r="H10" s="8">
        <v>113.41502199999999</v>
      </c>
      <c r="I10" s="8">
        <v>207.23702800000001</v>
      </c>
      <c r="J10" s="8">
        <v>227.20031499999999</v>
      </c>
      <c r="K10" s="8">
        <v>401.00577600000003</v>
      </c>
      <c r="L10" s="8">
        <v>553.02291500000001</v>
      </c>
      <c r="M10" s="8">
        <v>492.10398400000003</v>
      </c>
      <c r="N10" s="8">
        <v>392.86613899999998</v>
      </c>
      <c r="O10" s="10">
        <v>471.29486000000003</v>
      </c>
      <c r="P10" s="10">
        <v>433.55796500000002</v>
      </c>
      <c r="Q10" s="10">
        <v>637.81078200000002</v>
      </c>
      <c r="R10" s="10">
        <v>736.56253600000002</v>
      </c>
      <c r="S10" s="10">
        <v>815.70013400000005</v>
      </c>
      <c r="T10" s="10">
        <v>787.79452200000003</v>
      </c>
      <c r="U10" s="10">
        <v>904.68399999999997</v>
      </c>
      <c r="V10" s="10">
        <v>1234.6524549999999</v>
      </c>
      <c r="W10" s="10">
        <v>1235.8373630000001</v>
      </c>
      <c r="X10" s="10">
        <v>1286.2485920000001</v>
      </c>
      <c r="Y10" s="10">
        <v>1344.855326000001</v>
      </c>
      <c r="Z10" s="10">
        <v>1149.4767919999999</v>
      </c>
      <c r="AA10" s="10">
        <v>918.13031000000012</v>
      </c>
      <c r="AB10" s="25">
        <f t="shared" ref="AB10:AB14" si="0">SUM(B10:AA10)</f>
        <v>14514.148290000001</v>
      </c>
    </row>
    <row r="11" spans="1:28" s="2" customFormat="1" x14ac:dyDescent="0.15">
      <c r="A11" s="11" t="s">
        <v>5</v>
      </c>
      <c r="B11" s="8">
        <v>6.4729469999999996</v>
      </c>
      <c r="C11" s="8">
        <v>7.4799639999999998</v>
      </c>
      <c r="D11" s="8">
        <v>11.612712999999999</v>
      </c>
      <c r="E11" s="8">
        <v>15.592580999999999</v>
      </c>
      <c r="F11" s="8">
        <v>12.142612</v>
      </c>
      <c r="G11" s="8">
        <v>24.468015000000001</v>
      </c>
      <c r="H11" s="8">
        <v>21.082080999999999</v>
      </c>
      <c r="I11" s="8">
        <v>56.163260999999999</v>
      </c>
      <c r="J11" s="8">
        <v>50.386440999999998</v>
      </c>
      <c r="K11" s="8">
        <v>62.272505000000002</v>
      </c>
      <c r="L11" s="8">
        <v>73.018293</v>
      </c>
      <c r="M11" s="8">
        <v>75.280550000000005</v>
      </c>
      <c r="N11" s="8">
        <v>83.257728</v>
      </c>
      <c r="O11" s="12">
        <v>102.056932</v>
      </c>
      <c r="P11" s="12">
        <v>133.859745</v>
      </c>
      <c r="Q11" s="12">
        <v>205.99749800000001</v>
      </c>
      <c r="R11" s="12">
        <v>251.960218</v>
      </c>
      <c r="S11" s="12">
        <v>592.75029700000005</v>
      </c>
      <c r="T11" s="12">
        <v>857.13414999999998</v>
      </c>
      <c r="U11" s="12">
        <v>1088.284633</v>
      </c>
      <c r="V11" s="12">
        <v>1266.5810039999999</v>
      </c>
      <c r="W11" s="12">
        <v>1281.78405</v>
      </c>
      <c r="X11" s="12">
        <v>1316.9750570000006</v>
      </c>
      <c r="Y11" s="12">
        <v>1485.8973199999998</v>
      </c>
      <c r="Z11" s="12">
        <v>1544.5749869999993</v>
      </c>
      <c r="AA11" s="12">
        <v>1183.2016249999997</v>
      </c>
      <c r="AB11" s="25">
        <f t="shared" si="0"/>
        <v>11810.287206999999</v>
      </c>
    </row>
    <row r="12" spans="1:28" s="2" customFormat="1" x14ac:dyDescent="0.15">
      <c r="A12" s="7" t="s">
        <v>6</v>
      </c>
      <c r="B12" s="8">
        <v>14.47828</v>
      </c>
      <c r="C12" s="8">
        <v>29.053260000000002</v>
      </c>
      <c r="D12" s="8">
        <v>26.695</v>
      </c>
      <c r="E12" s="8">
        <v>41.470654000000003</v>
      </c>
      <c r="F12" s="8">
        <v>54.596277999999998</v>
      </c>
      <c r="G12" s="8">
        <v>71.726207000000002</v>
      </c>
      <c r="H12" s="8">
        <v>97.384810999999999</v>
      </c>
      <c r="I12" s="8">
        <v>121.770616</v>
      </c>
      <c r="J12" s="8">
        <v>138.75218100000001</v>
      </c>
      <c r="K12" s="8">
        <v>162.93838199999999</v>
      </c>
      <c r="L12" s="8">
        <v>213.86899</v>
      </c>
      <c r="M12" s="8">
        <v>274.92309499999999</v>
      </c>
      <c r="N12" s="8">
        <v>330.49056200000001</v>
      </c>
      <c r="O12" s="25">
        <v>366.112438</v>
      </c>
      <c r="P12" s="25">
        <v>338.267878</v>
      </c>
      <c r="Q12" s="25">
        <v>468.61877600000003</v>
      </c>
      <c r="R12" s="25">
        <v>583.63672199999996</v>
      </c>
      <c r="S12" s="25">
        <v>655.12307699999997</v>
      </c>
      <c r="T12" s="25">
        <v>646.00010199999997</v>
      </c>
      <c r="U12" s="25">
        <v>474.91504500000002</v>
      </c>
      <c r="V12" s="25">
        <v>430.86859900000002</v>
      </c>
      <c r="W12" s="25">
        <v>436.19392299999998</v>
      </c>
      <c r="X12" s="25">
        <v>772.78526000000022</v>
      </c>
      <c r="Y12" s="25">
        <v>915.02008800000021</v>
      </c>
      <c r="Z12" s="25">
        <v>992.08818499999973</v>
      </c>
      <c r="AA12" s="25">
        <v>1138.959188</v>
      </c>
      <c r="AB12" s="25">
        <f t="shared" si="0"/>
        <v>9796.7375970000012</v>
      </c>
    </row>
    <row r="13" spans="1:28" s="2" customFormat="1" x14ac:dyDescent="0.15">
      <c r="A13" s="7" t="s">
        <v>43</v>
      </c>
      <c r="B13" s="8">
        <f>SUM(B9:B12)</f>
        <v>23.894351</v>
      </c>
      <c r="C13" s="8">
        <f t="shared" ref="C13:Z13" si="1">SUM(C9:C12)</f>
        <v>40.940059000000005</v>
      </c>
      <c r="D13" s="8">
        <f t="shared" si="1"/>
        <v>49.679034000000001</v>
      </c>
      <c r="E13" s="8">
        <f t="shared" si="1"/>
        <v>75.837468000000001</v>
      </c>
      <c r="F13" s="8">
        <f t="shared" si="1"/>
        <v>97.573269999999994</v>
      </c>
      <c r="G13" s="8">
        <f t="shared" si="1"/>
        <v>205.41026799999997</v>
      </c>
      <c r="H13" s="8">
        <f t="shared" si="1"/>
        <v>235.197654</v>
      </c>
      <c r="I13" s="8">
        <f t="shared" si="1"/>
        <v>388.66981100000004</v>
      </c>
      <c r="J13" s="8">
        <f t="shared" si="1"/>
        <v>420.18694199999999</v>
      </c>
      <c r="K13" s="8">
        <f t="shared" si="1"/>
        <v>634.39792800000009</v>
      </c>
      <c r="L13" s="8">
        <f t="shared" si="1"/>
        <v>854.26385600000003</v>
      </c>
      <c r="M13" s="8">
        <f t="shared" si="1"/>
        <v>872.30746099999999</v>
      </c>
      <c r="N13" s="8">
        <f t="shared" si="1"/>
        <v>853.3198359999999</v>
      </c>
      <c r="O13" s="8">
        <f t="shared" si="1"/>
        <v>1005.839611</v>
      </c>
      <c r="P13" s="8">
        <f t="shared" si="1"/>
        <v>968.75829399999998</v>
      </c>
      <c r="Q13" s="8">
        <f t="shared" si="1"/>
        <v>1399.035212</v>
      </c>
      <c r="R13" s="8">
        <f t="shared" si="1"/>
        <v>1707.471869</v>
      </c>
      <c r="S13" s="8">
        <f t="shared" si="1"/>
        <v>2221.1598640000002</v>
      </c>
      <c r="T13" s="8">
        <f t="shared" si="1"/>
        <v>2469.4473159999998</v>
      </c>
      <c r="U13" s="8">
        <f t="shared" si="1"/>
        <v>2691.633969</v>
      </c>
      <c r="V13" s="8">
        <f t="shared" si="1"/>
        <v>3180.3327249999998</v>
      </c>
      <c r="W13" s="8">
        <f t="shared" si="1"/>
        <v>3195.8115280000002</v>
      </c>
      <c r="X13" s="8">
        <f t="shared" si="1"/>
        <v>3621.2093430000009</v>
      </c>
      <c r="Y13" s="8">
        <f t="shared" si="1"/>
        <v>4018.7175980000011</v>
      </c>
      <c r="Z13" s="8">
        <f t="shared" si="1"/>
        <v>3908.0544169999989</v>
      </c>
      <c r="AA13" s="8">
        <v>3401.2319179999995</v>
      </c>
      <c r="AB13" s="25">
        <f t="shared" si="0"/>
        <v>38540.381602000001</v>
      </c>
    </row>
    <row r="14" spans="1:28" s="2" customFormat="1" x14ac:dyDescent="0.15">
      <c r="A14" s="7" t="s">
        <v>41</v>
      </c>
      <c r="B14" s="8">
        <v>4329.7033300000003</v>
      </c>
      <c r="C14" s="8">
        <v>5343.1440100000009</v>
      </c>
      <c r="D14" s="8">
        <v>6979.551668000001</v>
      </c>
      <c r="E14" s="8">
        <v>8364.3323659999987</v>
      </c>
      <c r="F14" s="8">
        <v>9483.945690999999</v>
      </c>
      <c r="G14" s="8">
        <v>10773.456006999999</v>
      </c>
      <c r="H14" s="8">
        <v>10139.555328999999</v>
      </c>
      <c r="I14" s="8">
        <v>10181.207826</v>
      </c>
      <c r="J14" s="8">
        <v>9892.8327110000009</v>
      </c>
      <c r="K14" s="8">
        <v>9837.7516599999999</v>
      </c>
      <c r="L14" s="8">
        <v>10145.669152</v>
      </c>
      <c r="M14" s="8">
        <v>10251.943539</v>
      </c>
      <c r="N14" s="8">
        <v>9935.6302300000007</v>
      </c>
      <c r="O14" s="10">
        <v>9741.793314999999</v>
      </c>
      <c r="P14" s="10">
        <v>7772.9337450000003</v>
      </c>
      <c r="Q14" s="10">
        <v>9499.5680509999984</v>
      </c>
      <c r="R14" s="10">
        <v>11121.194267000001</v>
      </c>
      <c r="S14" s="10">
        <v>11335.644630000001</v>
      </c>
      <c r="T14" s="10">
        <v>11757.245448</v>
      </c>
      <c r="U14" s="10">
        <v>12564.607598000001</v>
      </c>
      <c r="V14" s="10">
        <v>12849.074717</v>
      </c>
      <c r="W14" s="10">
        <v>12425.834162000001</v>
      </c>
      <c r="X14" s="10">
        <v>11824.145253000013</v>
      </c>
      <c r="Y14" s="10">
        <v>13180.311770999977</v>
      </c>
      <c r="Z14" s="10">
        <v>11941.462872999982</v>
      </c>
      <c r="AA14" s="10">
        <v>9689.1026980000006</v>
      </c>
      <c r="AB14" s="25">
        <f t="shared" si="0"/>
        <v>261361.642047</v>
      </c>
    </row>
    <row r="15" spans="1:28" s="2" customFormat="1" x14ac:dyDescent="0.15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2" customFormat="1" x14ac:dyDescent="0.15">
      <c r="A16" s="11"/>
      <c r="B16" s="85" t="s">
        <v>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2" customFormat="1" x14ac:dyDescent="0.1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2" customFormat="1" x14ac:dyDescent="0.15">
      <c r="A18" s="7" t="s">
        <v>3</v>
      </c>
      <c r="B18" s="26">
        <f>B9/B$14*100</f>
        <v>3.1128229748711208E-3</v>
      </c>
      <c r="C18" s="26">
        <f t="shared" ref="C18:AB23" si="2">C9/C$14*100</f>
        <v>6.5486724547407426E-3</v>
      </c>
      <c r="D18" s="26">
        <f t="shared" si="2"/>
        <v>5.0072127354871231E-3</v>
      </c>
      <c r="E18" s="26">
        <f t="shared" si="2"/>
        <v>1.3229890343647304E-2</v>
      </c>
      <c r="F18" s="26">
        <f t="shared" si="2"/>
        <v>1.4346317917986063E-2</v>
      </c>
      <c r="G18" s="26">
        <f t="shared" si="2"/>
        <v>3.2980261836975819E-2</v>
      </c>
      <c r="H18" s="26">
        <f t="shared" si="2"/>
        <v>3.2701039566465986E-2</v>
      </c>
      <c r="I18" s="26">
        <f t="shared" si="2"/>
        <v>3.4366315468629935E-2</v>
      </c>
      <c r="J18" s="26">
        <f t="shared" si="2"/>
        <v>3.8896897505618797E-2</v>
      </c>
      <c r="K18" s="26">
        <f t="shared" si="2"/>
        <v>8.3161938649709721E-2</v>
      </c>
      <c r="L18" s="26">
        <f t="shared" si="2"/>
        <v>0.14147571525304947</v>
      </c>
      <c r="M18" s="26">
        <f t="shared" si="2"/>
        <v>0.29262580198453042</v>
      </c>
      <c r="N18" s="26">
        <f t="shared" si="2"/>
        <v>0.47007996391588736</v>
      </c>
      <c r="O18" s="26">
        <f t="shared" si="2"/>
        <v>0.68134663561172071</v>
      </c>
      <c r="P18" s="26">
        <f t="shared" si="2"/>
        <v>0.81144015977972284</v>
      </c>
      <c r="Q18" s="26">
        <f t="shared" si="2"/>
        <v>0.91170625374785275</v>
      </c>
      <c r="R18" s="26">
        <f t="shared" si="2"/>
        <v>1.216707394470335</v>
      </c>
      <c r="S18" s="26">
        <f t="shared" si="2"/>
        <v>1.3901843357275394</v>
      </c>
      <c r="T18" s="26">
        <f t="shared" si="2"/>
        <v>1.5183704617680447</v>
      </c>
      <c r="U18" s="26">
        <f t="shared" si="2"/>
        <v>1.7807980810766899</v>
      </c>
      <c r="V18" s="26">
        <f t="shared" si="2"/>
        <v>1.9318952723621243</v>
      </c>
      <c r="W18" s="26">
        <f t="shared" si="2"/>
        <v>1.9475247202321386</v>
      </c>
      <c r="X18" s="26">
        <f t="shared" si="2"/>
        <v>2.0737265041444584</v>
      </c>
      <c r="Y18" s="26">
        <f t="shared" si="2"/>
        <v>2.0708528655638303</v>
      </c>
      <c r="Z18" s="26">
        <f t="shared" si="2"/>
        <v>1.858352325507417</v>
      </c>
      <c r="AA18" s="26">
        <f t="shared" si="2"/>
        <v>1.6610495317922576</v>
      </c>
      <c r="AB18" s="26">
        <f t="shared" si="2"/>
        <v>0.92561727461329613</v>
      </c>
    </row>
    <row r="19" spans="1:28" s="2" customFormat="1" x14ac:dyDescent="0.15">
      <c r="A19" s="7" t="s">
        <v>4</v>
      </c>
      <c r="B19" s="26">
        <f t="shared" ref="B19:Q23" si="3">B10/B$14*100</f>
        <v>6.4862365523782897E-2</v>
      </c>
      <c r="C19" s="26">
        <f t="shared" si="3"/>
        <v>7.5927768227980058E-2</v>
      </c>
      <c r="D19" s="26">
        <f t="shared" si="3"/>
        <v>0.15791616029627187</v>
      </c>
      <c r="E19" s="26">
        <f t="shared" si="3"/>
        <v>0.21122595596292693</v>
      </c>
      <c r="F19" s="26">
        <f t="shared" si="3"/>
        <v>0.31077553541844721</v>
      </c>
      <c r="G19" s="26">
        <f t="shared" si="3"/>
        <v>0.98077099800979395</v>
      </c>
      <c r="H19" s="26">
        <f t="shared" si="3"/>
        <v>1.1185403927490123</v>
      </c>
      <c r="I19" s="26">
        <f t="shared" si="3"/>
        <v>2.0354856863914881</v>
      </c>
      <c r="J19" s="26">
        <f t="shared" si="3"/>
        <v>2.2966153541378724</v>
      </c>
      <c r="K19" s="26">
        <f t="shared" si="3"/>
        <v>4.0761933199683966</v>
      </c>
      <c r="L19" s="26">
        <f t="shared" si="3"/>
        <v>5.4508274093580455</v>
      </c>
      <c r="M19" s="26">
        <f t="shared" si="3"/>
        <v>4.800104313176905</v>
      </c>
      <c r="N19" s="26">
        <f t="shared" si="3"/>
        <v>3.9541139304255282</v>
      </c>
      <c r="O19" s="26">
        <f t="shared" si="3"/>
        <v>4.8378655218882569</v>
      </c>
      <c r="P19" s="26">
        <f t="shared" si="3"/>
        <v>5.5777905643270094</v>
      </c>
      <c r="Q19" s="26">
        <f t="shared" si="3"/>
        <v>6.714102984217889</v>
      </c>
      <c r="R19" s="26">
        <f t="shared" si="2"/>
        <v>6.6230525096176702</v>
      </c>
      <c r="S19" s="26">
        <f t="shared" si="2"/>
        <v>7.1958866092293867</v>
      </c>
      <c r="T19" s="26">
        <f t="shared" si="2"/>
        <v>6.7005024730006815</v>
      </c>
      <c r="U19" s="26">
        <f t="shared" ref="U19:AB19" si="4">U10/U$14*100</f>
        <v>7.2002566967869734</v>
      </c>
      <c r="V19" s="26">
        <f t="shared" si="4"/>
        <v>9.6088822128685258</v>
      </c>
      <c r="W19" s="26">
        <f t="shared" si="4"/>
        <v>9.9457094540933895</v>
      </c>
      <c r="X19" s="26">
        <f t="shared" si="4"/>
        <v>10.878152834545517</v>
      </c>
      <c r="Y19" s="26">
        <f t="shared" si="4"/>
        <v>10.203516801165684</v>
      </c>
      <c r="Z19" s="26">
        <f t="shared" si="4"/>
        <v>9.6259294545813354</v>
      </c>
      <c r="AA19" s="26">
        <f t="shared" si="4"/>
        <v>9.4759064757309073</v>
      </c>
      <c r="AB19" s="26">
        <f t="shared" si="4"/>
        <v>5.5532817196602853</v>
      </c>
    </row>
    <row r="20" spans="1:28" s="2" customFormat="1" x14ac:dyDescent="0.15">
      <c r="A20" s="11" t="s">
        <v>5</v>
      </c>
      <c r="B20" s="26">
        <f t="shared" si="3"/>
        <v>0.14950093589899607</v>
      </c>
      <c r="C20" s="26">
        <f t="shared" si="2"/>
        <v>0.13999180980338199</v>
      </c>
      <c r="D20" s="26">
        <f t="shared" si="2"/>
        <v>0.16638193328723699</v>
      </c>
      <c r="E20" s="26">
        <f t="shared" si="2"/>
        <v>0.1864175204632226</v>
      </c>
      <c r="F20" s="26">
        <f t="shared" si="2"/>
        <v>0.12803333544521453</v>
      </c>
      <c r="G20" s="26">
        <f t="shared" si="2"/>
        <v>0.2271138897685388</v>
      </c>
      <c r="H20" s="26">
        <f t="shared" si="2"/>
        <v>0.20791918694603337</v>
      </c>
      <c r="I20" s="26">
        <f t="shared" si="2"/>
        <v>0.55163652446593325</v>
      </c>
      <c r="J20" s="26">
        <f t="shared" si="2"/>
        <v>0.50932268311759177</v>
      </c>
      <c r="K20" s="26">
        <f t="shared" si="2"/>
        <v>0.63299529356080531</v>
      </c>
      <c r="L20" s="26">
        <f t="shared" si="2"/>
        <v>0.7196991337491625</v>
      </c>
      <c r="M20" s="26">
        <f t="shared" si="2"/>
        <v>0.73430515602842517</v>
      </c>
      <c r="N20" s="26">
        <f t="shared" si="2"/>
        <v>0.83797128186804504</v>
      </c>
      <c r="O20" s="26">
        <f t="shared" si="2"/>
        <v>1.0476195573032441</v>
      </c>
      <c r="P20" s="26">
        <f t="shared" si="2"/>
        <v>1.7221264118725612</v>
      </c>
      <c r="Q20" s="26">
        <f t="shared" si="2"/>
        <v>2.1684933135282409</v>
      </c>
      <c r="R20" s="26">
        <f t="shared" si="2"/>
        <v>2.265585978905551</v>
      </c>
      <c r="S20" s="26">
        <f t="shared" si="2"/>
        <v>5.2290832709352504</v>
      </c>
      <c r="T20" s="26">
        <f t="shared" si="2"/>
        <v>7.2902633001151242</v>
      </c>
      <c r="U20" s="26">
        <f t="shared" ref="U20:AB20" si="5">U11/U$14*100</f>
        <v>8.6615091200558485</v>
      </c>
      <c r="V20" s="26">
        <f t="shared" si="5"/>
        <v>9.8573713041317035</v>
      </c>
      <c r="W20" s="26">
        <f t="shared" si="5"/>
        <v>10.315476878967861</v>
      </c>
      <c r="X20" s="26">
        <f t="shared" si="5"/>
        <v>11.138014873978808</v>
      </c>
      <c r="Y20" s="26">
        <f t="shared" si="5"/>
        <v>11.273612838729278</v>
      </c>
      <c r="Z20" s="26">
        <f t="shared" si="5"/>
        <v>12.934554195134092</v>
      </c>
      <c r="AA20" s="26">
        <f t="shared" si="5"/>
        <v>12.211673896740026</v>
      </c>
      <c r="AB20" s="26">
        <f t="shared" si="5"/>
        <v>4.5187530635716566</v>
      </c>
    </row>
    <row r="21" spans="1:28" s="2" customFormat="1" x14ac:dyDescent="0.15">
      <c r="A21" s="7" t="s">
        <v>6</v>
      </c>
      <c r="B21" s="26">
        <f t="shared" si="3"/>
        <v>0.33439427361412311</v>
      </c>
      <c r="C21" s="26">
        <f t="shared" si="2"/>
        <v>0.54374839880087744</v>
      </c>
      <c r="D21" s="26">
        <f t="shared" si="2"/>
        <v>0.38247442342739307</v>
      </c>
      <c r="E21" s="26">
        <f t="shared" si="2"/>
        <v>0.49580351647159798</v>
      </c>
      <c r="F21" s="26">
        <f t="shared" si="2"/>
        <v>0.57567050443794032</v>
      </c>
      <c r="G21" s="26">
        <f t="shared" si="2"/>
        <v>0.66576785530470683</v>
      </c>
      <c r="H21" s="26">
        <f t="shared" si="2"/>
        <v>0.96044459387159797</v>
      </c>
      <c r="I21" s="26">
        <f t="shared" si="2"/>
        <v>1.1960331041375207</v>
      </c>
      <c r="J21" s="26">
        <f t="shared" si="2"/>
        <v>1.4025525858303376</v>
      </c>
      <c r="K21" s="26">
        <f t="shared" si="2"/>
        <v>1.6562563035871551</v>
      </c>
      <c r="L21" s="26">
        <f t="shared" si="2"/>
        <v>2.1079830890980742</v>
      </c>
      <c r="M21" s="26">
        <f t="shared" si="2"/>
        <v>2.6816680559559214</v>
      </c>
      <c r="N21" s="26">
        <f t="shared" si="2"/>
        <v>3.3263170463218819</v>
      </c>
      <c r="O21" s="26">
        <f t="shared" si="2"/>
        <v>3.7581626520065421</v>
      </c>
      <c r="P21" s="26">
        <f t="shared" si="2"/>
        <v>4.3518687936532769</v>
      </c>
      <c r="Q21" s="26">
        <f t="shared" si="2"/>
        <v>4.9330535186878262</v>
      </c>
      <c r="R21" s="26">
        <f t="shared" si="2"/>
        <v>5.2479680508039444</v>
      </c>
      <c r="S21" s="26">
        <f t="shared" si="2"/>
        <v>5.7793191157934167</v>
      </c>
      <c r="T21" s="26">
        <f t="shared" si="2"/>
        <v>5.4944851228728036</v>
      </c>
      <c r="U21" s="26">
        <f t="shared" ref="U21:AB21" si="6">U12/U$14*100</f>
        <v>3.7797841380704611</v>
      </c>
      <c r="V21" s="26">
        <f t="shared" si="6"/>
        <v>3.3533044868198818</v>
      </c>
      <c r="W21" s="26">
        <f t="shared" si="6"/>
        <v>3.5103794024061914</v>
      </c>
      <c r="X21" s="26">
        <f t="shared" si="6"/>
        <v>6.5356543197397681</v>
      </c>
      <c r="Y21" s="26">
        <f t="shared" si="6"/>
        <v>6.9423250670995209</v>
      </c>
      <c r="Z21" s="26">
        <f t="shared" si="6"/>
        <v>8.3079283966384221</v>
      </c>
      <c r="AA21" s="26">
        <f t="shared" si="6"/>
        <v>11.755053316083657</v>
      </c>
      <c r="AB21" s="26">
        <f t="shared" si="6"/>
        <v>3.748345595119225</v>
      </c>
    </row>
    <row r="22" spans="1:28" s="2" customFormat="1" x14ac:dyDescent="0.15">
      <c r="A22" s="7" t="s">
        <v>43</v>
      </c>
      <c r="B22" s="26">
        <f t="shared" si="3"/>
        <v>0.55187039801177329</v>
      </c>
      <c r="C22" s="26">
        <f t="shared" si="2"/>
        <v>0.76621664928698041</v>
      </c>
      <c r="D22" s="26">
        <f t="shared" si="2"/>
        <v>0.71177972974638914</v>
      </c>
      <c r="E22" s="26">
        <f t="shared" si="2"/>
        <v>0.90667688324139484</v>
      </c>
      <c r="F22" s="26">
        <f t="shared" si="2"/>
        <v>1.0288256932195881</v>
      </c>
      <c r="G22" s="26">
        <f t="shared" si="2"/>
        <v>1.9066330049200153</v>
      </c>
      <c r="H22" s="26">
        <f t="shared" si="2"/>
        <v>2.3196052131331095</v>
      </c>
      <c r="I22" s="26">
        <f t="shared" si="2"/>
        <v>3.8175216304635726</v>
      </c>
      <c r="J22" s="26">
        <f t="shared" si="2"/>
        <v>4.2473875205914213</v>
      </c>
      <c r="K22" s="26">
        <f t="shared" si="2"/>
        <v>6.4486068557660676</v>
      </c>
      <c r="L22" s="26">
        <f t="shared" si="2"/>
        <v>8.4199853474583328</v>
      </c>
      <c r="M22" s="26">
        <f t="shared" si="2"/>
        <v>8.5087033271457813</v>
      </c>
      <c r="N22" s="26">
        <f t="shared" si="2"/>
        <v>8.5884822225313417</v>
      </c>
      <c r="O22" s="26">
        <f t="shared" si="2"/>
        <v>10.324994366809763</v>
      </c>
      <c r="P22" s="26">
        <f t="shared" si="2"/>
        <v>12.46322592963257</v>
      </c>
      <c r="Q22" s="26">
        <f t="shared" si="2"/>
        <v>14.727356070181807</v>
      </c>
      <c r="R22" s="26">
        <f t="shared" si="2"/>
        <v>15.353313933797502</v>
      </c>
      <c r="S22" s="26">
        <f t="shared" si="2"/>
        <v>19.594473331685595</v>
      </c>
      <c r="T22" s="26">
        <f t="shared" si="2"/>
        <v>21.003621357756654</v>
      </c>
      <c r="U22" s="26">
        <f t="shared" ref="U22:AB22" si="7">U13/U$14*100</f>
        <v>21.422348035989973</v>
      </c>
      <c r="V22" s="26">
        <f t="shared" si="7"/>
        <v>24.751453276182236</v>
      </c>
      <c r="W22" s="26">
        <f t="shared" si="7"/>
        <v>25.719090455699579</v>
      </c>
      <c r="X22" s="26">
        <f t="shared" si="7"/>
        <v>30.625548532408551</v>
      </c>
      <c r="Y22" s="26">
        <f t="shared" si="7"/>
        <v>30.490307572558319</v>
      </c>
      <c r="Z22" s="26">
        <f t="shared" si="7"/>
        <v>32.726764371861265</v>
      </c>
      <c r="AA22" s="26">
        <f t="shared" si="7"/>
        <v>35.103683220346845</v>
      </c>
      <c r="AB22" s="26">
        <f t="shared" si="7"/>
        <v>14.745997652964462</v>
      </c>
    </row>
    <row r="23" spans="1:28" s="2" customFormat="1" x14ac:dyDescent="0.15">
      <c r="A23" s="7" t="s">
        <v>41</v>
      </c>
      <c r="B23" s="26">
        <f t="shared" si="3"/>
        <v>100</v>
      </c>
      <c r="C23" s="26">
        <f t="shared" si="2"/>
        <v>100</v>
      </c>
      <c r="D23" s="26">
        <f t="shared" si="2"/>
        <v>100</v>
      </c>
      <c r="E23" s="26">
        <f t="shared" si="2"/>
        <v>100</v>
      </c>
      <c r="F23" s="26">
        <f t="shared" si="2"/>
        <v>100</v>
      </c>
      <c r="G23" s="26">
        <f t="shared" si="2"/>
        <v>100</v>
      </c>
      <c r="H23" s="26">
        <f t="shared" si="2"/>
        <v>100</v>
      </c>
      <c r="I23" s="26">
        <f t="shared" si="2"/>
        <v>100</v>
      </c>
      <c r="J23" s="26">
        <f t="shared" si="2"/>
        <v>100</v>
      </c>
      <c r="K23" s="26">
        <f t="shared" si="2"/>
        <v>100</v>
      </c>
      <c r="L23" s="26">
        <f t="shared" si="2"/>
        <v>100</v>
      </c>
      <c r="M23" s="26">
        <f t="shared" si="2"/>
        <v>100</v>
      </c>
      <c r="N23" s="26">
        <f t="shared" si="2"/>
        <v>100</v>
      </c>
      <c r="O23" s="26">
        <f t="shared" si="2"/>
        <v>100</v>
      </c>
      <c r="P23" s="26">
        <f t="shared" si="2"/>
        <v>100</v>
      </c>
      <c r="Q23" s="26">
        <f t="shared" si="2"/>
        <v>100</v>
      </c>
      <c r="R23" s="26">
        <f t="shared" si="2"/>
        <v>100</v>
      </c>
      <c r="S23" s="26">
        <f t="shared" si="2"/>
        <v>100</v>
      </c>
      <c r="T23" s="26">
        <f t="shared" si="2"/>
        <v>100</v>
      </c>
      <c r="U23" s="26">
        <f t="shared" ref="U23:AB23" si="8">U14/U$14*100</f>
        <v>100</v>
      </c>
      <c r="V23" s="26">
        <f t="shared" si="8"/>
        <v>100</v>
      </c>
      <c r="W23" s="26">
        <f t="shared" si="8"/>
        <v>100</v>
      </c>
      <c r="X23" s="26">
        <f t="shared" si="8"/>
        <v>100</v>
      </c>
      <c r="Y23" s="26">
        <f t="shared" si="8"/>
        <v>100</v>
      </c>
      <c r="Z23" s="26">
        <f t="shared" si="8"/>
        <v>100</v>
      </c>
      <c r="AA23" s="26">
        <f t="shared" si="8"/>
        <v>100</v>
      </c>
      <c r="AB23" s="26">
        <f t="shared" si="8"/>
        <v>100</v>
      </c>
    </row>
    <row r="24" spans="1:28" s="2" customFormat="1" x14ac:dyDescent="0.1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2" customFormat="1" x14ac:dyDescent="0.15">
      <c r="A25" s="11"/>
      <c r="B25" s="85" t="s">
        <v>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2" customFormat="1" x14ac:dyDescent="0.1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2" customFormat="1" x14ac:dyDescent="0.15">
      <c r="A27" s="7" t="s">
        <v>3</v>
      </c>
      <c r="B27" s="26" t="s">
        <v>10</v>
      </c>
      <c r="C27" s="26">
        <f>(C9/B9)*100-100</f>
        <v>159.61966522229477</v>
      </c>
      <c r="D27" s="26">
        <f t="shared" ref="D27:U32" si="9">(D9/C9)*100-100</f>
        <v>-0.12117574770296358</v>
      </c>
      <c r="E27" s="26">
        <f t="shared" si="9"/>
        <v>216.63867277477175</v>
      </c>
      <c r="F27" s="26">
        <f t="shared" si="9"/>
        <v>22.953807726786394</v>
      </c>
      <c r="G27" s="26">
        <f t="shared" si="9"/>
        <v>161.14374792829909</v>
      </c>
      <c r="H27" s="26">
        <f t="shared" si="9"/>
        <v>-6.6807313246915214</v>
      </c>
      <c r="I27" s="26">
        <f t="shared" si="9"/>
        <v>5.5241363918763255</v>
      </c>
      <c r="J27" s="26">
        <f t="shared" si="9"/>
        <v>9.9773757854598131</v>
      </c>
      <c r="K27" s="26">
        <f t="shared" si="9"/>
        <v>112.61056053721342</v>
      </c>
      <c r="L27" s="26">
        <f t="shared" si="9"/>
        <v>75.445459840256973</v>
      </c>
      <c r="M27" s="26">
        <f t="shared" si="9"/>
        <v>109.00478470366232</v>
      </c>
      <c r="N27" s="26">
        <f t="shared" si="9"/>
        <v>55.685561839146317</v>
      </c>
      <c r="O27" s="26">
        <f t="shared" si="9"/>
        <v>42.114982532964547</v>
      </c>
      <c r="P27" s="26">
        <f t="shared" si="9"/>
        <v>-4.9757529828717679</v>
      </c>
      <c r="Q27" s="26">
        <f t="shared" si="9"/>
        <v>37.31479350196264</v>
      </c>
      <c r="R27" s="26">
        <f t="shared" si="9"/>
        <v>56.23516219419335</v>
      </c>
      <c r="S27" s="26">
        <f t="shared" si="9"/>
        <v>16.461140407146615</v>
      </c>
      <c r="T27" s="26">
        <f t="shared" si="9"/>
        <v>13.282993865281085</v>
      </c>
      <c r="U27" s="26">
        <f t="shared" si="9"/>
        <v>25.337283451485959</v>
      </c>
      <c r="V27" s="26">
        <f t="shared" ref="V27" si="10">(V9/U9)*100-100</f>
        <v>10.940935938268794</v>
      </c>
      <c r="W27" s="26">
        <f t="shared" ref="W27" si="11">(W9/V9)*100-100</f>
        <v>-2.5115651806229096</v>
      </c>
      <c r="X27" s="26">
        <f t="shared" ref="X27" si="12">(X9/W9)*100-100</f>
        <v>1.3240877773812372</v>
      </c>
      <c r="Y27" s="26">
        <f t="shared" ref="Y27" si="13">(Y9/X9)*100-100</f>
        <v>11.31500036415099</v>
      </c>
      <c r="Z27" s="26">
        <f t="shared" ref="Z27" si="14">(Z9/Y9)*100-100</f>
        <v>-18.696234196222093</v>
      </c>
      <c r="AA27" s="26">
        <f t="shared" ref="AA27" si="15">(AA9/Z9)*100-100</f>
        <v>-27.476199578582651</v>
      </c>
      <c r="AB27" s="27">
        <f>POWER(AA9/B9,1/26)*100-100</f>
        <v>31.325243457495304</v>
      </c>
    </row>
    <row r="28" spans="1:28" s="2" customFormat="1" x14ac:dyDescent="0.15">
      <c r="A28" s="7" t="s">
        <v>4</v>
      </c>
      <c r="B28" s="26" t="s">
        <v>10</v>
      </c>
      <c r="C28" s="26">
        <f t="shared" ref="C28:R32" si="16">(C10/B10)*100-100</f>
        <v>44.459660982185994</v>
      </c>
      <c r="D28" s="26">
        <f t="shared" si="16"/>
        <v>171.67932402087291</v>
      </c>
      <c r="E28" s="26">
        <f t="shared" si="16"/>
        <v>60.296656456635191</v>
      </c>
      <c r="F28" s="26">
        <f t="shared" si="16"/>
        <v>66.823533487011673</v>
      </c>
      <c r="G28" s="26">
        <f t="shared" si="16"/>
        <v>258.49803196284643</v>
      </c>
      <c r="H28" s="26">
        <f t="shared" si="16"/>
        <v>7.3366220804851281</v>
      </c>
      <c r="I28" s="26">
        <f t="shared" si="16"/>
        <v>82.724496583882882</v>
      </c>
      <c r="J28" s="26">
        <f t="shared" si="16"/>
        <v>9.6330695304122997</v>
      </c>
      <c r="K28" s="26">
        <f t="shared" si="16"/>
        <v>76.498776421150666</v>
      </c>
      <c r="L28" s="26">
        <f t="shared" si="16"/>
        <v>37.908964932215838</v>
      </c>
      <c r="M28" s="26">
        <f t="shared" si="16"/>
        <v>-11.015625093943896</v>
      </c>
      <c r="N28" s="26">
        <f t="shared" si="16"/>
        <v>-20.16603161660241</v>
      </c>
      <c r="O28" s="26">
        <f t="shared" si="16"/>
        <v>19.963217293206341</v>
      </c>
      <c r="P28" s="26">
        <f t="shared" si="16"/>
        <v>-8.0070669559179919</v>
      </c>
      <c r="Q28" s="26">
        <f t="shared" si="16"/>
        <v>47.110844105931704</v>
      </c>
      <c r="R28" s="26">
        <f t="shared" si="16"/>
        <v>15.482923272375785</v>
      </c>
      <c r="S28" s="26">
        <f t="shared" si="9"/>
        <v>10.744179093029516</v>
      </c>
      <c r="T28" s="26">
        <f t="shared" si="9"/>
        <v>-3.4210625739580962</v>
      </c>
      <c r="U28" s="26">
        <f t="shared" ref="U28:U32" si="17">(U10/T10)*100-100</f>
        <v>14.8375591268709</v>
      </c>
      <c r="V28" s="26">
        <f t="shared" ref="V28:V32" si="18">(V10/U10)*100-100</f>
        <v>36.473338204279059</v>
      </c>
      <c r="W28" s="26">
        <f t="shared" ref="W28:W32" si="19">(W10/V10)*100-100</f>
        <v>9.5970975087084298E-2</v>
      </c>
      <c r="X28" s="26">
        <f t="shared" ref="X28:X32" si="20">(X10/W10)*100-100</f>
        <v>4.0791151416256497</v>
      </c>
      <c r="Y28" s="26">
        <f t="shared" ref="Y28:Y32" si="21">(Y10/X10)*100-100</f>
        <v>4.5564080197648877</v>
      </c>
      <c r="Z28" s="26">
        <f t="shared" ref="Z28:Z32" si="22">(Z10/Y10)*100-100</f>
        <v>-14.527847733712363</v>
      </c>
      <c r="AA28" s="26">
        <f t="shared" ref="AA28:AA32" si="23">(AA10/Z10)*100-100</f>
        <v>-20.126242096412838</v>
      </c>
      <c r="AB28" s="27">
        <f t="shared" ref="AB28:AB32" si="24">POWER(AA10/B10,1/26)*100-100</f>
        <v>24.942371875392837</v>
      </c>
    </row>
    <row r="29" spans="1:28" s="2" customFormat="1" x14ac:dyDescent="0.15">
      <c r="A29" s="11" t="s">
        <v>5</v>
      </c>
      <c r="B29" s="26" t="s">
        <v>10</v>
      </c>
      <c r="C29" s="26">
        <f t="shared" si="16"/>
        <v>15.557318791579803</v>
      </c>
      <c r="D29" s="26">
        <f t="shared" si="9"/>
        <v>55.250920993737395</v>
      </c>
      <c r="E29" s="26">
        <f t="shared" si="9"/>
        <v>34.271646944172318</v>
      </c>
      <c r="F29" s="26">
        <f t="shared" si="9"/>
        <v>-22.125708373745184</v>
      </c>
      <c r="G29" s="26">
        <f t="shared" si="9"/>
        <v>101.505368037783</v>
      </c>
      <c r="H29" s="26">
        <f t="shared" si="9"/>
        <v>-13.838204692943023</v>
      </c>
      <c r="I29" s="26">
        <f t="shared" si="9"/>
        <v>166.40283281332614</v>
      </c>
      <c r="J29" s="26">
        <f t="shared" si="9"/>
        <v>-10.285763143276171</v>
      </c>
      <c r="K29" s="26">
        <f t="shared" si="9"/>
        <v>23.589806630716396</v>
      </c>
      <c r="L29" s="26">
        <f t="shared" si="9"/>
        <v>17.256071519846515</v>
      </c>
      <c r="M29" s="26">
        <f t="shared" si="9"/>
        <v>3.0982058153564509</v>
      </c>
      <c r="N29" s="26">
        <f t="shared" si="9"/>
        <v>10.59659898871621</v>
      </c>
      <c r="O29" s="26">
        <f t="shared" si="9"/>
        <v>22.579530395064353</v>
      </c>
      <c r="P29" s="26">
        <f t="shared" si="9"/>
        <v>31.16183523917806</v>
      </c>
      <c r="Q29" s="26">
        <f t="shared" si="9"/>
        <v>53.890550142613819</v>
      </c>
      <c r="R29" s="26">
        <f t="shared" si="9"/>
        <v>22.312270996611815</v>
      </c>
      <c r="S29" s="26">
        <f t="shared" si="9"/>
        <v>135.25551045522596</v>
      </c>
      <c r="T29" s="26">
        <f t="shared" si="9"/>
        <v>44.602905192639639</v>
      </c>
      <c r="U29" s="26">
        <f t="shared" si="17"/>
        <v>26.967830298209435</v>
      </c>
      <c r="V29" s="26">
        <f t="shared" si="18"/>
        <v>16.383248057863554</v>
      </c>
      <c r="W29" s="26">
        <f t="shared" si="19"/>
        <v>1.2003216495421327</v>
      </c>
      <c r="X29" s="26">
        <f t="shared" si="20"/>
        <v>2.7454708146821218</v>
      </c>
      <c r="Y29" s="26">
        <f t="shared" si="21"/>
        <v>12.826534724567622</v>
      </c>
      <c r="Z29" s="26">
        <f t="shared" si="22"/>
        <v>3.9489718576246844</v>
      </c>
      <c r="AA29" s="26">
        <f t="shared" si="23"/>
        <v>-23.396297689754036</v>
      </c>
      <c r="AB29" s="27">
        <f t="shared" si="24"/>
        <v>22.179497564192104</v>
      </c>
    </row>
    <row r="30" spans="1:28" s="2" customFormat="1" x14ac:dyDescent="0.15">
      <c r="A30" s="7" t="s">
        <v>6</v>
      </c>
      <c r="B30" s="26" t="s">
        <v>10</v>
      </c>
      <c r="C30" s="26">
        <f t="shared" si="16"/>
        <v>100.66789701539136</v>
      </c>
      <c r="D30" s="26">
        <f t="shared" si="9"/>
        <v>-8.117023700610531</v>
      </c>
      <c r="E30" s="26">
        <f t="shared" si="9"/>
        <v>55.349893238434191</v>
      </c>
      <c r="F30" s="26">
        <f t="shared" si="9"/>
        <v>31.650390659380463</v>
      </c>
      <c r="G30" s="26">
        <f t="shared" si="9"/>
        <v>31.375635166924752</v>
      </c>
      <c r="H30" s="26">
        <f t="shared" si="9"/>
        <v>35.772983227734329</v>
      </c>
      <c r="I30" s="26">
        <f t="shared" si="9"/>
        <v>25.040665735850752</v>
      </c>
      <c r="J30" s="26">
        <f t="shared" si="9"/>
        <v>13.945535924693033</v>
      </c>
      <c r="K30" s="26">
        <f t="shared" si="9"/>
        <v>17.431222216247534</v>
      </c>
      <c r="L30" s="26">
        <f t="shared" si="9"/>
        <v>31.257587914430133</v>
      </c>
      <c r="M30" s="26">
        <f t="shared" si="9"/>
        <v>28.547432238773837</v>
      </c>
      <c r="N30" s="26">
        <f t="shared" si="9"/>
        <v>20.212004015159238</v>
      </c>
      <c r="O30" s="26">
        <f t="shared" si="9"/>
        <v>10.778485105423357</v>
      </c>
      <c r="P30" s="26">
        <f t="shared" si="9"/>
        <v>-7.6054668210971812</v>
      </c>
      <c r="Q30" s="26">
        <f t="shared" si="9"/>
        <v>38.534814115574989</v>
      </c>
      <c r="R30" s="26">
        <f t="shared" si="9"/>
        <v>24.544032781136352</v>
      </c>
      <c r="S30" s="26">
        <f t="shared" si="9"/>
        <v>12.248433367083436</v>
      </c>
      <c r="T30" s="26">
        <f t="shared" si="9"/>
        <v>-1.392558943546419</v>
      </c>
      <c r="U30" s="26">
        <f t="shared" si="17"/>
        <v>-26.48375077191551</v>
      </c>
      <c r="V30" s="26">
        <f t="shared" si="18"/>
        <v>-9.2745947856842577</v>
      </c>
      <c r="W30" s="26">
        <f t="shared" si="19"/>
        <v>1.2359508240701302</v>
      </c>
      <c r="X30" s="26">
        <f t="shared" si="20"/>
        <v>77.165526444072043</v>
      </c>
      <c r="Y30" s="26">
        <f t="shared" si="21"/>
        <v>18.405478903673696</v>
      </c>
      <c r="Z30" s="26">
        <f t="shared" si="22"/>
        <v>8.4225579318647021</v>
      </c>
      <c r="AA30" s="26">
        <f t="shared" si="23"/>
        <v>14.804228618043709</v>
      </c>
      <c r="AB30" s="27">
        <f t="shared" si="24"/>
        <v>18.281015857153733</v>
      </c>
    </row>
    <row r="31" spans="1:28" s="2" customFormat="1" x14ac:dyDescent="0.15">
      <c r="A31" s="7" t="s">
        <v>43</v>
      </c>
      <c r="B31" s="26" t="s">
        <v>10</v>
      </c>
      <c r="C31" s="26">
        <f t="shared" si="16"/>
        <v>71.337815368996672</v>
      </c>
      <c r="D31" s="26">
        <f t="shared" si="9"/>
        <v>21.345780180727132</v>
      </c>
      <c r="E31" s="26">
        <f t="shared" si="9"/>
        <v>52.654876501825697</v>
      </c>
      <c r="F31" s="26">
        <f t="shared" si="9"/>
        <v>28.661033356229638</v>
      </c>
      <c r="G31" s="26">
        <f t="shared" si="9"/>
        <v>110.51899562246911</v>
      </c>
      <c r="H31" s="26">
        <f t="shared" si="9"/>
        <v>14.501410416347852</v>
      </c>
      <c r="I31" s="26">
        <f t="shared" si="9"/>
        <v>65.252418291553226</v>
      </c>
      <c r="J31" s="26">
        <f t="shared" si="9"/>
        <v>8.1089732487610036</v>
      </c>
      <c r="K31" s="26">
        <f t="shared" si="9"/>
        <v>50.979924549868599</v>
      </c>
      <c r="L31" s="26">
        <f t="shared" si="9"/>
        <v>34.657415842001285</v>
      </c>
      <c r="M31" s="26">
        <f t="shared" si="9"/>
        <v>2.1121817191806826</v>
      </c>
      <c r="N31" s="26">
        <f t="shared" si="9"/>
        <v>-2.1767124378636993</v>
      </c>
      <c r="O31" s="26">
        <f t="shared" si="9"/>
        <v>17.87369384437936</v>
      </c>
      <c r="P31" s="26">
        <f t="shared" si="9"/>
        <v>-3.6866033704055354</v>
      </c>
      <c r="Q31" s="26">
        <f t="shared" si="9"/>
        <v>44.41530159431079</v>
      </c>
      <c r="R31" s="26">
        <f t="shared" si="9"/>
        <v>22.046382703911533</v>
      </c>
      <c r="S31" s="26">
        <f t="shared" si="9"/>
        <v>30.084712042772765</v>
      </c>
      <c r="T31" s="26">
        <f t="shared" si="9"/>
        <v>11.178279241588143</v>
      </c>
      <c r="U31" s="26">
        <f t="shared" si="17"/>
        <v>8.9974243046374198</v>
      </c>
      <c r="V31" s="26">
        <f t="shared" si="18"/>
        <v>18.156211491919976</v>
      </c>
      <c r="W31" s="26">
        <f t="shared" si="19"/>
        <v>0.4867038872481686</v>
      </c>
      <c r="X31" s="26">
        <f t="shared" si="20"/>
        <v>13.311104590270475</v>
      </c>
      <c r="Y31" s="26">
        <f t="shared" si="21"/>
        <v>10.977223831823096</v>
      </c>
      <c r="Z31" s="26">
        <f t="shared" si="22"/>
        <v>-2.7536938911824933</v>
      </c>
      <c r="AA31" s="26">
        <f t="shared" si="23"/>
        <v>-12.96866534906286</v>
      </c>
      <c r="AB31" s="27">
        <f t="shared" si="24"/>
        <v>21.009873783221906</v>
      </c>
    </row>
    <row r="32" spans="1:28" s="2" customFormat="1" x14ac:dyDescent="0.15">
      <c r="A32" s="7" t="s">
        <v>41</v>
      </c>
      <c r="B32" s="26" t="s">
        <v>10</v>
      </c>
      <c r="C32" s="26">
        <f t="shared" si="16"/>
        <v>23.40670024613442</v>
      </c>
      <c r="D32" s="26">
        <f t="shared" si="9"/>
        <v>30.626306439380414</v>
      </c>
      <c r="E32" s="26">
        <f t="shared" si="9"/>
        <v>19.840539390932094</v>
      </c>
      <c r="F32" s="26">
        <f t="shared" si="9"/>
        <v>13.385567144020882</v>
      </c>
      <c r="G32" s="26">
        <f t="shared" si="9"/>
        <v>13.596770352910269</v>
      </c>
      <c r="H32" s="26">
        <f t="shared" si="9"/>
        <v>-5.8839120667325915</v>
      </c>
      <c r="I32" s="26">
        <f t="shared" si="9"/>
        <v>0.41079214668194197</v>
      </c>
      <c r="J32" s="26">
        <f t="shared" si="9"/>
        <v>-2.8324253853611339</v>
      </c>
      <c r="K32" s="26">
        <f t="shared" si="9"/>
        <v>-0.55677734183005612</v>
      </c>
      <c r="L32" s="26">
        <f t="shared" si="9"/>
        <v>3.1299579684653338</v>
      </c>
      <c r="M32" s="26">
        <f t="shared" si="9"/>
        <v>1.0474852413164797</v>
      </c>
      <c r="N32" s="26">
        <f t="shared" si="9"/>
        <v>-3.0853984690482719</v>
      </c>
      <c r="O32" s="26">
        <f t="shared" si="9"/>
        <v>-1.9509272236674491</v>
      </c>
      <c r="P32" s="26">
        <f t="shared" si="9"/>
        <v>-20.210442844937319</v>
      </c>
      <c r="Q32" s="26">
        <f t="shared" si="9"/>
        <v>22.213418544969187</v>
      </c>
      <c r="R32" s="26">
        <f t="shared" si="9"/>
        <v>17.070525810163531</v>
      </c>
      <c r="S32" s="26">
        <f t="shared" si="9"/>
        <v>1.9283033624935513</v>
      </c>
      <c r="T32" s="26">
        <f t="shared" si="9"/>
        <v>3.719248721720021</v>
      </c>
      <c r="U32" s="26">
        <f t="shared" si="17"/>
        <v>6.8669328506477711</v>
      </c>
      <c r="V32" s="26">
        <f t="shared" si="18"/>
        <v>2.2640350427281248</v>
      </c>
      <c r="W32" s="26">
        <f t="shared" si="19"/>
        <v>-3.2939380019327729</v>
      </c>
      <c r="X32" s="26">
        <f t="shared" si="20"/>
        <v>-4.8422415843922977</v>
      </c>
      <c r="Y32" s="26">
        <f t="shared" si="21"/>
        <v>11.469467678062202</v>
      </c>
      <c r="Z32" s="26">
        <f t="shared" si="22"/>
        <v>-9.3992381934832139</v>
      </c>
      <c r="AA32" s="26">
        <f t="shared" si="23"/>
        <v>-18.861677157600496</v>
      </c>
      <c r="AB32" s="27">
        <f t="shared" si="24"/>
        <v>3.1465778745108537</v>
      </c>
    </row>
    <row r="33" spans="1:28" s="2" customFormat="1" ht="14" thickBo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s="2" customFormat="1" ht="14" thickTop="1" x14ac:dyDescent="0.15">
      <c r="A34" s="18" t="s">
        <v>1076</v>
      </c>
    </row>
  </sheetData>
  <mergeCells count="5">
    <mergeCell ref="A2:AB2"/>
    <mergeCell ref="A4:AB4"/>
    <mergeCell ref="B7:AB7"/>
    <mergeCell ref="B16:AB16"/>
    <mergeCell ref="B25:AB25"/>
  </mergeCells>
  <hyperlinks>
    <hyperlink ref="A1" location="ÍNDICE!A1" display="INDICE" xr:uid="{00000000-0004-0000-2100-000000000000}"/>
  </hyperlinks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B16"/>
  <sheetViews>
    <sheetView showGridLines="0" zoomScaleNormal="100" workbookViewId="0"/>
  </sheetViews>
  <sheetFormatPr baseColWidth="10" defaultColWidth="10.83203125" defaultRowHeight="13" x14ac:dyDescent="0.15"/>
  <cols>
    <col min="1" max="1" width="10.83203125" style="46"/>
    <col min="2" max="23" width="11" style="46" bestFit="1" customWidth="1"/>
    <col min="24" max="25" width="11" style="46" customWidth="1"/>
    <col min="26" max="26" width="11" style="66" customWidth="1"/>
    <col min="27" max="27" width="11" style="76" customWidth="1"/>
    <col min="28" max="28" width="11.5" style="46" bestFit="1" customWidth="1"/>
    <col min="29" max="16384" width="10.83203125" style="46"/>
  </cols>
  <sheetData>
    <row r="1" spans="1:28" s="2" customFormat="1" x14ac:dyDescent="0.15">
      <c r="A1" s="56" t="s">
        <v>0</v>
      </c>
    </row>
    <row r="2" spans="1:28" s="2" customFormat="1" x14ac:dyDescent="0.15">
      <c r="A2" s="83" t="s">
        <v>1072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67"/>
      <c r="AA3" s="77"/>
      <c r="AB3" s="44"/>
    </row>
    <row r="4" spans="1:28" s="2" customFormat="1" x14ac:dyDescent="0.15">
      <c r="A4" s="83" t="s">
        <v>1107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2" customFormat="1" ht="14" thickTop="1" x14ac:dyDescent="0.15">
      <c r="A8" s="5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67"/>
      <c r="AA8" s="77"/>
      <c r="AB8" s="44"/>
    </row>
    <row r="9" spans="1:28" s="2" customFormat="1" x14ac:dyDescent="0.15">
      <c r="A9" s="7" t="s">
        <v>3</v>
      </c>
      <c r="B9" s="9">
        <f>'C27'!B9-'C28'!B9</f>
        <v>6.613111</v>
      </c>
      <c r="C9" s="9">
        <f>'C27'!C9-'C28'!C9</f>
        <v>48.765259</v>
      </c>
      <c r="D9" s="9">
        <f>'C27'!D9-'C28'!D9</f>
        <v>35.159022</v>
      </c>
      <c r="E9" s="9">
        <f>'C27'!E9-'C28'!E9</f>
        <v>7.9572659999999997</v>
      </c>
      <c r="F9" s="9">
        <f>'C27'!F9-'C28'!F9</f>
        <v>0.66832200000000008</v>
      </c>
      <c r="G9" s="9">
        <f>'C27'!G9-'C28'!G9</f>
        <v>-2.0406789999999999</v>
      </c>
      <c r="H9" s="9">
        <f>'C27'!H9-'C28'!H9</f>
        <v>5.5772560000000002</v>
      </c>
      <c r="I9" s="9">
        <f>'C27'!I9-'C28'!I9</f>
        <v>24.623077000000002</v>
      </c>
      <c r="J9" s="9">
        <f>'C27'!J9-'C28'!J9</f>
        <v>7.0176339999999993</v>
      </c>
      <c r="K9" s="9">
        <f>'C27'!K9-'C28'!K9</f>
        <v>49.220309</v>
      </c>
      <c r="L9" s="9">
        <f>'C27'!L9-'C28'!L9</f>
        <v>88.794813000000005</v>
      </c>
      <c r="M9" s="9">
        <f>'C27'!M9-'C28'!M9</f>
        <v>-6.8498190000000001</v>
      </c>
      <c r="N9" s="9">
        <f>'C27'!N9-'C28'!N9</f>
        <v>-3.5433030000000016</v>
      </c>
      <c r="O9" s="9">
        <f>'C27'!O9-'C28'!O9</f>
        <v>-13.338514000000004</v>
      </c>
      <c r="P9" s="9">
        <f>'C27'!P9-'C28'!P9</f>
        <v>-26.150638999999998</v>
      </c>
      <c r="Q9" s="9">
        <f>'C27'!Q9-'C28'!Q9</f>
        <v>-20.085522999999995</v>
      </c>
      <c r="R9" s="9">
        <f>'C27'!R9-'C28'!R9</f>
        <v>-51.122827999999984</v>
      </c>
      <c r="S9" s="9">
        <f>'C27'!S9-'C28'!S9</f>
        <v>-3.984437999999983</v>
      </c>
      <c r="T9" s="9">
        <f>'C27'!T9-'C28'!T9</f>
        <v>-88.398667000000003</v>
      </c>
      <c r="U9" s="9">
        <f>'C27'!U9-'C28'!U9</f>
        <v>-176.30525299999999</v>
      </c>
      <c r="V9" s="9">
        <f>'C27'!V9-'C28'!V9</f>
        <v>-219.139959</v>
      </c>
      <c r="W9" s="9">
        <f>'C27'!W9-'C28'!W9</f>
        <v>-223.755368</v>
      </c>
      <c r="X9" s="9">
        <f>'C27'!X9-'C28'!X9</f>
        <v>-233.26077000000006</v>
      </c>
      <c r="Y9" s="9">
        <f>'C27'!Y9-'C28'!Y9</f>
        <v>-248.94709399999988</v>
      </c>
      <c r="Z9" s="9">
        <f>'C27'!Z9-'C28'!Z9</f>
        <v>-206.21785300000002</v>
      </c>
      <c r="AA9" s="9">
        <f>'C27'!AA9-'C28'!AA9</f>
        <v>-152.05589500000002</v>
      </c>
      <c r="AB9" s="9">
        <f>'C27'!AB9-'C28'!AB9</f>
        <v>-1400.8005330000003</v>
      </c>
    </row>
    <row r="10" spans="1:28" s="2" customFormat="1" x14ac:dyDescent="0.15">
      <c r="A10" s="7" t="s">
        <v>4</v>
      </c>
      <c r="B10" s="9">
        <f>'C27'!B10-'C28'!B10</f>
        <v>-2.8083480000000001</v>
      </c>
      <c r="C10" s="9">
        <f>'C27'!C10-'C28'!C10</f>
        <v>-4.0553470000000003</v>
      </c>
      <c r="D10" s="9">
        <f>'C27'!D10-'C28'!D10</f>
        <v>-11.021839999999999</v>
      </c>
      <c r="E10" s="9">
        <f>'C27'!E10-'C28'!E10</f>
        <v>-17.666070999999999</v>
      </c>
      <c r="F10" s="9">
        <f>'C27'!F10-'C28'!F10</f>
        <v>-29.438034000000002</v>
      </c>
      <c r="G10" s="9">
        <f>'C27'!G10-'C28'!G10</f>
        <v>-105.438672</v>
      </c>
      <c r="H10" s="9">
        <f>'C27'!H10-'C28'!H10</f>
        <v>-113.06263199999999</v>
      </c>
      <c r="I10" s="9">
        <f>'C27'!I10-'C28'!I10</f>
        <v>-206.75270900000001</v>
      </c>
      <c r="J10" s="9">
        <f>'C27'!J10-'C28'!J10</f>
        <v>-226.834656</v>
      </c>
      <c r="K10" s="9">
        <f>'C27'!K10-'C28'!K10</f>
        <v>-400.70876200000004</v>
      </c>
      <c r="L10" s="9">
        <f>'C27'!L10-'C28'!L10</f>
        <v>-552.70872900000006</v>
      </c>
      <c r="M10" s="9">
        <f>'C27'!M10-'C28'!M10</f>
        <v>-491.54722000000004</v>
      </c>
      <c r="N10" s="9">
        <f>'C27'!N10-'C28'!N10</f>
        <v>-391.77671599999996</v>
      </c>
      <c r="O10" s="9">
        <f>'C27'!O10-'C28'!O10</f>
        <v>-470.64542</v>
      </c>
      <c r="P10" s="9">
        <f>'C27'!P10-'C28'!P10</f>
        <v>-431.63093000000003</v>
      </c>
      <c r="Q10" s="9">
        <f>'C27'!Q10-'C28'!Q10</f>
        <v>-636.24799300000006</v>
      </c>
      <c r="R10" s="9">
        <f>'C27'!R10-'C28'!R10</f>
        <v>-734.29786200000001</v>
      </c>
      <c r="S10" s="9">
        <f>'C27'!S10-'C28'!S10</f>
        <v>-806.31697600000007</v>
      </c>
      <c r="T10" s="9">
        <f>'C27'!T10-'C28'!T10</f>
        <v>-774.28158200000007</v>
      </c>
      <c r="U10" s="9">
        <f>'C27'!U10-'C28'!U10</f>
        <v>-891.83047499999998</v>
      </c>
      <c r="V10" s="9">
        <f>'C27'!V10-'C28'!V10</f>
        <v>-1222.5956629999998</v>
      </c>
      <c r="W10" s="9">
        <f>'C27'!W10-'C28'!W10</f>
        <v>-1224.0260380000002</v>
      </c>
      <c r="X10" s="9">
        <f>'C27'!X10-'C28'!X10</f>
        <v>-1282.434737</v>
      </c>
      <c r="Y10" s="9">
        <f>'C27'!Y10-'C28'!Y10</f>
        <v>-1339.6522060000011</v>
      </c>
      <c r="Z10" s="9">
        <f>'C27'!Z10-'C28'!Z10</f>
        <v>-1148.4450809999998</v>
      </c>
      <c r="AA10" s="9">
        <f>'C27'!AA10-'C28'!AA10</f>
        <v>-915.78704900000014</v>
      </c>
      <c r="AB10" s="9">
        <f>'C27'!AB10-'C28'!AB10</f>
        <v>-14432.011748000001</v>
      </c>
    </row>
    <row r="11" spans="1:28" s="2" customFormat="1" x14ac:dyDescent="0.15">
      <c r="A11" s="11" t="s">
        <v>5</v>
      </c>
      <c r="B11" s="9">
        <f>'C27'!B11-'C28'!B11</f>
        <v>-6.4653939999999999</v>
      </c>
      <c r="C11" s="9">
        <f>'C27'!C11-'C28'!C11</f>
        <v>-7.4703530000000002</v>
      </c>
      <c r="D11" s="9">
        <f>'C27'!D11-'C28'!D11</f>
        <v>-11.590719999999999</v>
      </c>
      <c r="E11" s="9">
        <f>'C27'!E11-'C28'!E11</f>
        <v>-15.592580999999999</v>
      </c>
      <c r="F11" s="9">
        <f>'C27'!F11-'C28'!F11</f>
        <v>-12.103123</v>
      </c>
      <c r="G11" s="9">
        <f>'C27'!G11-'C28'!G11</f>
        <v>-24.468015000000001</v>
      </c>
      <c r="H11" s="9">
        <f>'C27'!H11-'C28'!H11</f>
        <v>-21.079331</v>
      </c>
      <c r="I11" s="9">
        <f>'C27'!I11-'C28'!I11</f>
        <v>-55.628889999999998</v>
      </c>
      <c r="J11" s="9">
        <f>'C27'!J11-'C28'!J11</f>
        <v>-50.376149999999996</v>
      </c>
      <c r="K11" s="9">
        <f>'C27'!K11-'C28'!K11</f>
        <v>-58.381272000000003</v>
      </c>
      <c r="L11" s="9">
        <f>'C27'!L11-'C28'!L11</f>
        <v>-69.401126000000005</v>
      </c>
      <c r="M11" s="9">
        <f>'C27'!M11-'C28'!M11</f>
        <v>-73.995778000000001</v>
      </c>
      <c r="N11" s="9">
        <f>'C27'!N11-'C28'!N11</f>
        <v>-82.280028999999999</v>
      </c>
      <c r="O11" s="9">
        <f>'C27'!O11-'C28'!O11</f>
        <v>-101.146108</v>
      </c>
      <c r="P11" s="9">
        <f>'C27'!P11-'C28'!P11</f>
        <v>-133.04391000000001</v>
      </c>
      <c r="Q11" s="9">
        <f>'C27'!Q11-'C28'!Q11</f>
        <v>-204.52767800000001</v>
      </c>
      <c r="R11" s="9">
        <f>'C27'!R11-'C28'!R11</f>
        <v>-250.162499</v>
      </c>
      <c r="S11" s="9">
        <f>'C27'!S11-'C28'!S11</f>
        <v>-589.89460800000006</v>
      </c>
      <c r="T11" s="9">
        <f>'C27'!T11-'C28'!T11</f>
        <v>-852.29429800000003</v>
      </c>
      <c r="U11" s="9">
        <f>'C27'!U11-'C28'!U11</f>
        <v>-1084.4850590000001</v>
      </c>
      <c r="V11" s="9">
        <f>'C27'!V11-'C28'!V11</f>
        <v>-1260.8216669999999</v>
      </c>
      <c r="W11" s="9">
        <f>'C27'!W11-'C28'!W11</f>
        <v>-1275.4816089999999</v>
      </c>
      <c r="X11" s="9">
        <f>'C27'!X11-'C28'!X11</f>
        <v>-1315.4185370000005</v>
      </c>
      <c r="Y11" s="9">
        <f>'C27'!Y11-'C28'!Y11</f>
        <v>-1484.8722409999998</v>
      </c>
      <c r="Z11" s="9">
        <f>'C27'!Z11-'C28'!Z11</f>
        <v>-1544.4749069999993</v>
      </c>
      <c r="AA11" s="9">
        <f>'C27'!AA11-'C28'!AA11</f>
        <v>-1181.6811559999996</v>
      </c>
      <c r="AB11" s="9">
        <f>'C27'!AB11-'C28'!AB11</f>
        <v>-11767.137038999999</v>
      </c>
    </row>
    <row r="12" spans="1:28" s="2" customFormat="1" x14ac:dyDescent="0.15">
      <c r="A12" s="7" t="s">
        <v>6</v>
      </c>
      <c r="B12" s="9">
        <f>'C27'!B12-'C28'!B12</f>
        <v>-14.076295</v>
      </c>
      <c r="C12" s="9">
        <f>'C27'!C12-'C28'!C12</f>
        <v>-28.482612000000003</v>
      </c>
      <c r="D12" s="9">
        <f>'C27'!D12-'C28'!D12</f>
        <v>-26.385672</v>
      </c>
      <c r="E12" s="9">
        <f>'C27'!E12-'C28'!E12</f>
        <v>-41.390541000000006</v>
      </c>
      <c r="F12" s="9">
        <f>'C27'!F12-'C28'!F12</f>
        <v>-54.592821999999998</v>
      </c>
      <c r="G12" s="9">
        <f>'C27'!G12-'C28'!G12</f>
        <v>-71.704046000000005</v>
      </c>
      <c r="H12" s="9">
        <f>'C27'!H12-'C28'!H12</f>
        <v>-97.384784999999994</v>
      </c>
      <c r="I12" s="9">
        <f>'C27'!I12-'C28'!I12</f>
        <v>-121.746404</v>
      </c>
      <c r="J12" s="9">
        <f>'C27'!J12-'C28'!J12</f>
        <v>-138.747997</v>
      </c>
      <c r="K12" s="9">
        <f>'C27'!K12-'C28'!K12</f>
        <v>-162.90576999999999</v>
      </c>
      <c r="L12" s="9">
        <f>'C27'!L12-'C28'!L12</f>
        <v>-213.07419300000001</v>
      </c>
      <c r="M12" s="9">
        <f>'C27'!M12-'C28'!M12</f>
        <v>-274.65115099999997</v>
      </c>
      <c r="N12" s="9">
        <f>'C27'!N12-'C28'!N12</f>
        <v>-330.39768600000002</v>
      </c>
      <c r="O12" s="9">
        <f>'C27'!O12-'C28'!O12</f>
        <v>-365.47912200000002</v>
      </c>
      <c r="P12" s="9">
        <f>'C27'!P12-'C28'!P12</f>
        <v>-337.359916</v>
      </c>
      <c r="Q12" s="9">
        <f>'C27'!Q12-'C28'!Q12</f>
        <v>-466.84137100000004</v>
      </c>
      <c r="R12" s="9">
        <f>'C27'!R12-'C28'!R12</f>
        <v>-583.13115799999991</v>
      </c>
      <c r="S12" s="9">
        <f>'C27'!S12-'C28'!S12</f>
        <v>-654.95915100000002</v>
      </c>
      <c r="T12" s="9">
        <f>'C27'!T12-'C28'!T12</f>
        <v>-645.72709199999997</v>
      </c>
      <c r="U12" s="9">
        <f>'C27'!U12-'C28'!U12</f>
        <v>-471.99706300000003</v>
      </c>
      <c r="V12" s="9">
        <f>'C27'!V12-'C28'!V12</f>
        <v>-425.237191</v>
      </c>
      <c r="W12" s="9">
        <f>'C27'!W12-'C28'!W12</f>
        <v>-435.93938499999996</v>
      </c>
      <c r="X12" s="9">
        <f>'C27'!X12-'C28'!X12</f>
        <v>-772.76740000000018</v>
      </c>
      <c r="Y12" s="9">
        <f>'C27'!Y12-'C28'!Y12</f>
        <v>-915.00131900000019</v>
      </c>
      <c r="Z12" s="9">
        <f>'C27'!Z12-'C28'!Z12</f>
        <v>-992.08818499999973</v>
      </c>
      <c r="AA12" s="9">
        <f>'C27'!AA12-'C28'!AA12</f>
        <v>-1130.4634599999999</v>
      </c>
      <c r="AB12" s="9">
        <f>'C27'!AB12-'C28'!AB12</f>
        <v>-9772.5317870000017</v>
      </c>
    </row>
    <row r="13" spans="1:28" s="2" customFormat="1" x14ac:dyDescent="0.15">
      <c r="A13" s="7" t="s">
        <v>40</v>
      </c>
      <c r="B13" s="9">
        <f>'C27'!B13-'C28'!B13</f>
        <v>-16.736926</v>
      </c>
      <c r="C13" s="9">
        <f>'C27'!C13-'C28'!C13</f>
        <v>8.7569469999999896</v>
      </c>
      <c r="D13" s="9">
        <f>'C27'!D13-'C28'!D13</f>
        <v>-13.839210000000001</v>
      </c>
      <c r="E13" s="9">
        <f>'C27'!E13-'C28'!E13</f>
        <v>-66.691927000000007</v>
      </c>
      <c r="F13" s="9">
        <f>'C27'!F13-'C28'!F13</f>
        <v>-95.465656999999993</v>
      </c>
      <c r="G13" s="9">
        <f>'C27'!G13-'C28'!G13</f>
        <v>-203.65141199999997</v>
      </c>
      <c r="H13" s="9">
        <f>'C27'!H13-'C28'!H13</f>
        <v>-225.94949199999999</v>
      </c>
      <c r="I13" s="9">
        <f>'C27'!I13-'C28'!I13</f>
        <v>-359.50492600000007</v>
      </c>
      <c r="J13" s="9">
        <f>'C27'!J13-'C28'!J13</f>
        <v>-408.941169</v>
      </c>
      <c r="K13" s="9">
        <f>'C27'!K13-'C28'!K13</f>
        <v>-572.77549500000009</v>
      </c>
      <c r="L13" s="9">
        <f>'C27'!L13-'C28'!L13</f>
        <v>-746.38923499999999</v>
      </c>
      <c r="M13" s="9">
        <f>'C27'!M13-'C28'!M13</f>
        <v>-847.04396799999995</v>
      </c>
      <c r="N13" s="9">
        <f>'C27'!N13-'C28'!N13</f>
        <v>-807.99773399999992</v>
      </c>
      <c r="O13" s="9">
        <f>'C27'!O13-'C28'!O13</f>
        <v>-950.60916399999996</v>
      </c>
      <c r="P13" s="9">
        <f>'C27'!P13-'C28'!P13</f>
        <v>-928.18539499999997</v>
      </c>
      <c r="Q13" s="9">
        <f>'C27'!Q13-'C28'!Q13</f>
        <v>-1327.702565</v>
      </c>
      <c r="R13" s="9">
        <f>'C27'!R13-'C28'!R13</f>
        <v>-1618.7143469999999</v>
      </c>
      <c r="S13" s="9">
        <f>'C27'!S13-'C28'!S13</f>
        <v>-2055.1551730000001</v>
      </c>
      <c r="T13" s="9">
        <f>'C27'!T13-'C28'!T13</f>
        <v>-2360.7016389999999</v>
      </c>
      <c r="U13" s="9">
        <f>'C27'!U13-'C28'!U13</f>
        <v>-2624.6178500000001</v>
      </c>
      <c r="V13" s="9">
        <f>'C27'!V13-'C28'!V13</f>
        <v>-3127.7944799999996</v>
      </c>
      <c r="W13" s="9">
        <f>'C27'!W13-'C28'!W13</f>
        <v>-3159.2024000000001</v>
      </c>
      <c r="X13" s="9">
        <f>'C27'!X13-'C28'!X13</f>
        <v>-3603.881444000001</v>
      </c>
      <c r="Y13" s="9">
        <f>'C27'!Y13-'C28'!Y13</f>
        <v>-3988.4728600000012</v>
      </c>
      <c r="Z13" s="9">
        <f>'C27'!Z13-'C28'!Z13</f>
        <v>-3891.2260259999989</v>
      </c>
      <c r="AA13" s="9">
        <f>'C27'!AA13-'C28'!AA13</f>
        <v>-3379.9875599999996</v>
      </c>
      <c r="AB13" s="9">
        <f>'C27'!AB13-'C28'!AB13</f>
        <v>-37372.481107</v>
      </c>
    </row>
    <row r="14" spans="1:28" s="2" customFormat="1" x14ac:dyDescent="0.15">
      <c r="A14" s="7" t="s">
        <v>41</v>
      </c>
      <c r="B14" s="9">
        <f>'C27'!B14-'C28'!B14</f>
        <v>261.39795799999956</v>
      </c>
      <c r="C14" s="9">
        <f>'C27'!C14-'C28'!C14</f>
        <v>580.28606199999922</v>
      </c>
      <c r="D14" s="9">
        <f>'C27'!D14-'C28'!D14</f>
        <v>1297.7733969999999</v>
      </c>
      <c r="E14" s="9">
        <f>'C27'!E14-'C28'!E14</f>
        <v>820.62079500000073</v>
      </c>
      <c r="F14" s="9">
        <f>'C27'!F14-'C28'!F14</f>
        <v>1118.158977000001</v>
      </c>
      <c r="G14" s="9">
        <f>'C27'!G14-'C28'!G14</f>
        <v>997.12480500000129</v>
      </c>
      <c r="H14" s="9">
        <f>'C27'!H14-'C28'!H14</f>
        <v>449.36129400000027</v>
      </c>
      <c r="I14" s="9">
        <f>'C27'!I14-'C28'!I14</f>
        <v>293.59640000000036</v>
      </c>
      <c r="J14" s="9">
        <f>'C27'!J14-'C28'!J14</f>
        <v>-13.948360000000321</v>
      </c>
      <c r="K14" s="9">
        <f>'C27'!K14-'C28'!K14</f>
        <v>232.93542999999954</v>
      </c>
      <c r="L14" s="9">
        <f>'C27'!L14-'C28'!L14</f>
        <v>-184.97300100000029</v>
      </c>
      <c r="M14" s="9">
        <f>'C27'!M14-'C28'!M14</f>
        <v>-1361.155913999999</v>
      </c>
      <c r="N14" s="9">
        <f>'C27'!N14-'C28'!N14</f>
        <v>-2236.8114590000005</v>
      </c>
      <c r="O14" s="9">
        <f>'C27'!O14-'C28'!O14</f>
        <v>-2433.2898049999994</v>
      </c>
      <c r="P14" s="9">
        <f>'C27'!P14-'C28'!P14</f>
        <v>-1632.9809640000003</v>
      </c>
      <c r="Q14" s="9">
        <f>'C27'!Q14-'C28'!Q14</f>
        <v>-2767.2974059999988</v>
      </c>
      <c r="R14" s="9">
        <f>'C27'!R14-'C28'!R14</f>
        <v>-3753.2224860000006</v>
      </c>
      <c r="S14" s="9">
        <f>'C27'!S14-'C28'!S14</f>
        <v>-4023.2336980000009</v>
      </c>
      <c r="T14" s="9">
        <f>'C27'!T14-'C28'!T14</f>
        <v>-4239.6937279999993</v>
      </c>
      <c r="U14" s="9">
        <f>'C27'!U14-'C28'!U14</f>
        <v>-4890.8219590000008</v>
      </c>
      <c r="V14" s="9">
        <f>'C27'!V14-'C28'!V14</f>
        <v>-5368.4480749999993</v>
      </c>
      <c r="W14" s="9">
        <f>'C27'!W14-'C28'!W14</f>
        <v>-5268.623872000001</v>
      </c>
      <c r="X14" s="9">
        <f>'C27'!X14-'C28'!X14</f>
        <v>-4038.6350710000142</v>
      </c>
      <c r="Y14" s="9">
        <f>'C27'!Y14-'C28'!Y14</f>
        <v>-5018.4653769999777</v>
      </c>
      <c r="Z14" s="9">
        <f>'C27'!Z14-'C28'!Z14</f>
        <v>-4382.0484979999837</v>
      </c>
      <c r="AA14" s="9">
        <f>'C27'!AA14-'C28'!AA14</f>
        <v>-2838.658669000004</v>
      </c>
      <c r="AB14" s="9">
        <f>'C27'!AB14-'C28'!AB14</f>
        <v>-48401.053224000032</v>
      </c>
    </row>
    <row r="15" spans="1:28" s="2" customFormat="1" ht="14" thickBo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" customFormat="1" ht="14" thickTop="1" x14ac:dyDescent="0.15">
      <c r="A16" s="18" t="s">
        <v>1076</v>
      </c>
    </row>
  </sheetData>
  <mergeCells count="3">
    <mergeCell ref="A2:AB2"/>
    <mergeCell ref="A4:AB4"/>
    <mergeCell ref="B7:AB7"/>
  </mergeCells>
  <hyperlinks>
    <hyperlink ref="A1" location="ÍNDICE!A1" display="INDICE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B34"/>
  <sheetViews>
    <sheetView showGridLines="0" zoomScaleNormal="100" workbookViewId="0"/>
  </sheetViews>
  <sheetFormatPr baseColWidth="10" defaultColWidth="10.83203125" defaultRowHeight="13" x14ac:dyDescent="0.15"/>
  <cols>
    <col min="1" max="1" width="10.83203125" style="24"/>
    <col min="2" max="23" width="11" style="24" bestFit="1" customWidth="1"/>
    <col min="24" max="27" width="11" style="24" customWidth="1"/>
    <col min="28" max="28" width="11.5" style="24" bestFit="1" customWidth="1"/>
    <col min="29" max="16384" width="10.83203125" style="24"/>
  </cols>
  <sheetData>
    <row r="1" spans="1:28" s="30" customFormat="1" x14ac:dyDescent="0.15">
      <c r="A1" s="56" t="s">
        <v>0</v>
      </c>
    </row>
    <row r="2" spans="1:28" s="30" customFormat="1" x14ac:dyDescent="0.15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0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0"/>
      <c r="Z3" s="67"/>
      <c r="AA3" s="77"/>
      <c r="AB3" s="3"/>
    </row>
    <row r="4" spans="1:28" s="30" customFormat="1" x14ac:dyDescent="0.15">
      <c r="A4" s="83" t="s">
        <v>1108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30" customFormat="1" ht="14" thickTop="1" x14ac:dyDescent="0.15">
      <c r="A6" s="31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30" customFormat="1" ht="14" thickTop="1" x14ac:dyDescent="0.1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0"/>
      <c r="Z8" s="67"/>
      <c r="AA8" s="77"/>
      <c r="AB8" s="3"/>
    </row>
    <row r="9" spans="1:28" s="30" customFormat="1" x14ac:dyDescent="0.15">
      <c r="A9" s="32" t="s">
        <v>3</v>
      </c>
      <c r="B9" s="8">
        <v>258.15722299999999</v>
      </c>
      <c r="C9" s="8">
        <v>242.04939599999997</v>
      </c>
      <c r="D9" s="8">
        <v>195.19158499999998</v>
      </c>
      <c r="E9" s="8">
        <v>124.95325100000001</v>
      </c>
      <c r="F9" s="8">
        <v>113.26501999999999</v>
      </c>
      <c r="G9" s="8">
        <v>137.61139500000002</v>
      </c>
      <c r="H9" s="8">
        <v>104.480352</v>
      </c>
      <c r="I9" s="8">
        <v>75.497596000000001</v>
      </c>
      <c r="J9" s="8">
        <v>66.989259999999987</v>
      </c>
      <c r="K9" s="8">
        <v>104.49056599999997</v>
      </c>
      <c r="L9" s="8">
        <v>99.241899999999987</v>
      </c>
      <c r="M9" s="8">
        <v>75.139479000000009</v>
      </c>
      <c r="N9" s="8">
        <v>123.68431499999997</v>
      </c>
      <c r="O9" s="38">
        <v>133.72512799999998</v>
      </c>
      <c r="P9" s="38">
        <v>113.63260100000001</v>
      </c>
      <c r="Q9" s="38">
        <v>170.25069200000004</v>
      </c>
      <c r="R9" s="38">
        <v>213.09562700000001</v>
      </c>
      <c r="S9" s="38">
        <v>165.43039700000003</v>
      </c>
      <c r="T9" s="38">
        <v>194.61613600000001</v>
      </c>
      <c r="U9" s="38">
        <v>157.982608</v>
      </c>
      <c r="V9" s="38">
        <v>139.04130799999999</v>
      </c>
      <c r="W9" s="38">
        <v>101.105121</v>
      </c>
      <c r="X9" s="38">
        <v>15.716099000000003</v>
      </c>
      <c r="Y9" s="42">
        <v>31.029537000000008</v>
      </c>
      <c r="Z9" s="42">
        <v>2.5846970000000002</v>
      </c>
      <c r="AA9" s="42">
        <v>2.6876450000000003</v>
      </c>
      <c r="AB9" s="38">
        <f>SUM(B9:AA9)</f>
        <v>3161.6489339999994</v>
      </c>
    </row>
    <row r="10" spans="1:28" s="30" customFormat="1" x14ac:dyDescent="0.15">
      <c r="A10" s="32" t="s">
        <v>4</v>
      </c>
      <c r="B10" s="8">
        <v>95.230540000000005</v>
      </c>
      <c r="C10" s="8">
        <v>117.89244500000001</v>
      </c>
      <c r="D10" s="8">
        <v>128.78827699999999</v>
      </c>
      <c r="E10" s="8">
        <v>127.21484599999998</v>
      </c>
      <c r="F10" s="8">
        <v>103.891013</v>
      </c>
      <c r="G10" s="8">
        <v>115.41817299999997</v>
      </c>
      <c r="H10" s="8">
        <v>91.819811000000001</v>
      </c>
      <c r="I10" s="8">
        <v>85.469231000000008</v>
      </c>
      <c r="J10" s="8">
        <v>56.244966999999995</v>
      </c>
      <c r="K10" s="8">
        <v>67.500554999999991</v>
      </c>
      <c r="L10" s="8">
        <v>86.520452999999989</v>
      </c>
      <c r="M10" s="8">
        <v>92.60988900000001</v>
      </c>
      <c r="N10" s="8">
        <v>113.615092</v>
      </c>
      <c r="O10" s="10">
        <v>126.573015</v>
      </c>
      <c r="P10" s="10">
        <v>105.23129999999999</v>
      </c>
      <c r="Q10" s="10">
        <v>161.54607800000005</v>
      </c>
      <c r="R10" s="10">
        <v>233.578474</v>
      </c>
      <c r="S10" s="10">
        <v>263.03484700000001</v>
      </c>
      <c r="T10" s="10">
        <v>268.43117699999999</v>
      </c>
      <c r="U10" s="10">
        <v>152.40646699999999</v>
      </c>
      <c r="V10" s="10">
        <v>160.34742</v>
      </c>
      <c r="W10" s="10">
        <v>137.79397</v>
      </c>
      <c r="X10" s="10">
        <v>127.16959900000005</v>
      </c>
      <c r="Y10" s="10">
        <v>133.51759200000001</v>
      </c>
      <c r="Z10" s="10">
        <v>102.88277700000002</v>
      </c>
      <c r="AA10" s="10">
        <v>71.760462000000004</v>
      </c>
      <c r="AB10" s="38">
        <f t="shared" ref="AB10:AB14" si="0">SUM(B10:AA10)</f>
        <v>3326.4884699999998</v>
      </c>
    </row>
    <row r="11" spans="1:28" s="30" customFormat="1" x14ac:dyDescent="0.15">
      <c r="A11" s="34" t="s">
        <v>5</v>
      </c>
      <c r="B11" s="8">
        <v>24.548938999999976</v>
      </c>
      <c r="C11" s="8">
        <v>35.909694000000009</v>
      </c>
      <c r="D11" s="8">
        <v>84.132101999999975</v>
      </c>
      <c r="E11" s="8">
        <v>190.67859299999986</v>
      </c>
      <c r="F11" s="8">
        <v>275.89783299999988</v>
      </c>
      <c r="G11" s="8">
        <v>216.15421100000006</v>
      </c>
      <c r="H11" s="8">
        <v>213.66692999999995</v>
      </c>
      <c r="I11" s="8">
        <v>247.34383600000012</v>
      </c>
      <c r="J11" s="8">
        <v>131.58891600000013</v>
      </c>
      <c r="K11" s="8">
        <v>47.51583999999999</v>
      </c>
      <c r="L11" s="8">
        <v>22.497256000000011</v>
      </c>
      <c r="M11" s="8">
        <v>41.710000999999991</v>
      </c>
      <c r="N11" s="8">
        <v>25.404630999999998</v>
      </c>
      <c r="O11" s="12">
        <v>31.138504999999999</v>
      </c>
      <c r="P11" s="12">
        <v>33.393537000000002</v>
      </c>
      <c r="Q11" s="12">
        <v>45.694717000000033</v>
      </c>
      <c r="R11" s="12">
        <v>75.653920999999997</v>
      </c>
      <c r="S11" s="12">
        <v>182.33635599999997</v>
      </c>
      <c r="T11" s="12">
        <v>376.02194599999996</v>
      </c>
      <c r="U11" s="12">
        <v>336.23714999999999</v>
      </c>
      <c r="V11" s="12">
        <v>301.92849699999999</v>
      </c>
      <c r="W11" s="12">
        <v>245.04778599999997</v>
      </c>
      <c r="X11" s="12">
        <v>228.19144399999996</v>
      </c>
      <c r="Y11" s="12">
        <v>265.69803999999993</v>
      </c>
      <c r="Z11" s="12">
        <v>202.52215399999997</v>
      </c>
      <c r="AA11" s="12">
        <v>241.57033899999993</v>
      </c>
      <c r="AB11" s="38">
        <f t="shared" si="0"/>
        <v>4122.483174</v>
      </c>
    </row>
    <row r="12" spans="1:28" s="30" customFormat="1" x14ac:dyDescent="0.15">
      <c r="A12" s="32" t="s">
        <v>6</v>
      </c>
      <c r="B12" s="8">
        <v>34.315019000000007</v>
      </c>
      <c r="C12" s="8">
        <v>39.664945999999993</v>
      </c>
      <c r="D12" s="8">
        <v>36.011614000000009</v>
      </c>
      <c r="E12" s="8">
        <v>29.439223999999992</v>
      </c>
      <c r="F12" s="8">
        <v>25.971608000000003</v>
      </c>
      <c r="G12" s="8">
        <v>25.697996999999994</v>
      </c>
      <c r="H12" s="8">
        <v>22.868211000000002</v>
      </c>
      <c r="I12" s="8">
        <v>20.048727000000003</v>
      </c>
      <c r="J12" s="8">
        <v>20.619329000000004</v>
      </c>
      <c r="K12" s="8">
        <v>15.155914000000003</v>
      </c>
      <c r="L12" s="8">
        <v>18.028791000000005</v>
      </c>
      <c r="M12" s="8">
        <v>18.562466999999998</v>
      </c>
      <c r="N12" s="8">
        <v>22.277516999999996</v>
      </c>
      <c r="O12" s="38">
        <v>28.425518000000007</v>
      </c>
      <c r="P12" s="38">
        <v>22.960462</v>
      </c>
      <c r="Q12" s="38">
        <v>32.945128000000011</v>
      </c>
      <c r="R12" s="38">
        <v>46.415983999999995</v>
      </c>
      <c r="S12" s="38">
        <v>159.08441199999999</v>
      </c>
      <c r="T12" s="38">
        <v>332.67757699999999</v>
      </c>
      <c r="U12" s="38">
        <v>310.06948699999998</v>
      </c>
      <c r="V12" s="38">
        <v>269.71091200000001</v>
      </c>
      <c r="W12" s="38">
        <v>218.80562199999997</v>
      </c>
      <c r="X12" s="38">
        <v>183.38824199999999</v>
      </c>
      <c r="Y12" s="38">
        <v>197.149654</v>
      </c>
      <c r="Z12" s="38">
        <v>192.81707299999997</v>
      </c>
      <c r="AA12" s="38">
        <v>214.57575399999996</v>
      </c>
      <c r="AB12" s="38">
        <f t="shared" si="0"/>
        <v>2537.6871889999998</v>
      </c>
    </row>
    <row r="13" spans="1:28" s="30" customFormat="1" x14ac:dyDescent="0.15">
      <c r="A13" s="32" t="s">
        <v>45</v>
      </c>
      <c r="B13" s="8">
        <f>SUM(B9:B12)</f>
        <v>412.25172099999997</v>
      </c>
      <c r="C13" s="8">
        <f t="shared" ref="C13:Z13" si="1">SUM(C9:C12)</f>
        <v>435.51648099999994</v>
      </c>
      <c r="D13" s="8">
        <f t="shared" si="1"/>
        <v>444.12357799999995</v>
      </c>
      <c r="E13" s="8">
        <f t="shared" si="1"/>
        <v>472.28591399999982</v>
      </c>
      <c r="F13" s="8">
        <f t="shared" si="1"/>
        <v>519.0254739999998</v>
      </c>
      <c r="G13" s="8">
        <f t="shared" si="1"/>
        <v>494.88177600000006</v>
      </c>
      <c r="H13" s="8">
        <f t="shared" si="1"/>
        <v>432.83530399999995</v>
      </c>
      <c r="I13" s="8">
        <f t="shared" si="1"/>
        <v>428.35939000000013</v>
      </c>
      <c r="J13" s="8">
        <f t="shared" si="1"/>
        <v>275.44247200000012</v>
      </c>
      <c r="K13" s="8">
        <f t="shared" si="1"/>
        <v>234.66287499999996</v>
      </c>
      <c r="L13" s="8">
        <f t="shared" si="1"/>
        <v>226.2884</v>
      </c>
      <c r="M13" s="8">
        <f t="shared" si="1"/>
        <v>228.02183599999998</v>
      </c>
      <c r="N13" s="8">
        <f t="shared" si="1"/>
        <v>284.98155499999996</v>
      </c>
      <c r="O13" s="8">
        <f t="shared" si="1"/>
        <v>319.862166</v>
      </c>
      <c r="P13" s="8">
        <f t="shared" si="1"/>
        <v>275.21789999999999</v>
      </c>
      <c r="Q13" s="8">
        <f t="shared" si="1"/>
        <v>410.43661500000013</v>
      </c>
      <c r="R13" s="8">
        <f t="shared" si="1"/>
        <v>568.74400600000001</v>
      </c>
      <c r="S13" s="8">
        <f t="shared" si="1"/>
        <v>769.88601199999994</v>
      </c>
      <c r="T13" s="8">
        <f t="shared" si="1"/>
        <v>1171.746836</v>
      </c>
      <c r="U13" s="8">
        <f t="shared" si="1"/>
        <v>956.69571199999996</v>
      </c>
      <c r="V13" s="8">
        <f t="shared" si="1"/>
        <v>871.02813700000002</v>
      </c>
      <c r="W13" s="8">
        <f t="shared" si="1"/>
        <v>702.75249899999994</v>
      </c>
      <c r="X13" s="8">
        <f t="shared" si="1"/>
        <v>554.46538399999997</v>
      </c>
      <c r="Y13" s="8">
        <f t="shared" si="1"/>
        <v>627.39482299999986</v>
      </c>
      <c r="Z13" s="8">
        <f t="shared" si="1"/>
        <v>500.80670099999998</v>
      </c>
      <c r="AA13" s="8">
        <v>530.59419999999989</v>
      </c>
      <c r="AB13" s="38">
        <f t="shared" si="0"/>
        <v>13148.307766999998</v>
      </c>
    </row>
    <row r="14" spans="1:28" s="30" customFormat="1" x14ac:dyDescent="0.15">
      <c r="A14" s="32" t="s">
        <v>41</v>
      </c>
      <c r="B14" s="8">
        <v>4591.1012879999998</v>
      </c>
      <c r="C14" s="8">
        <v>5923.4300720000001</v>
      </c>
      <c r="D14" s="8">
        <v>8277.3250650000009</v>
      </c>
      <c r="E14" s="8">
        <v>9184.9531609999995</v>
      </c>
      <c r="F14" s="8">
        <v>10602.104668</v>
      </c>
      <c r="G14" s="8">
        <v>11770.580812</v>
      </c>
      <c r="H14" s="8">
        <v>10588.916622999999</v>
      </c>
      <c r="I14" s="8">
        <v>10474.804226</v>
      </c>
      <c r="J14" s="8">
        <v>9878.8843510000006</v>
      </c>
      <c r="K14" s="8">
        <v>10070.687089999999</v>
      </c>
      <c r="L14" s="8">
        <v>9960.6961510000001</v>
      </c>
      <c r="M14" s="8">
        <v>8890.7876250000008</v>
      </c>
      <c r="N14" s="8">
        <v>7698.8187710000002</v>
      </c>
      <c r="O14" s="10">
        <v>7308.5035099999996</v>
      </c>
      <c r="P14" s="10">
        <v>6139.952781</v>
      </c>
      <c r="Q14" s="10">
        <v>6732.2706449999996</v>
      </c>
      <c r="R14" s="10">
        <v>7367.9717810000002</v>
      </c>
      <c r="S14" s="10">
        <v>7312.4109319999998</v>
      </c>
      <c r="T14" s="10">
        <v>7517.5517200000004</v>
      </c>
      <c r="U14" s="10">
        <v>7673.7856389999997</v>
      </c>
      <c r="V14" s="10">
        <v>7480.6266420000002</v>
      </c>
      <c r="W14" s="10">
        <v>7157.21029</v>
      </c>
      <c r="X14" s="10">
        <v>7785.5101819999991</v>
      </c>
      <c r="Y14" s="10">
        <v>8161.8463939999992</v>
      </c>
      <c r="Z14" s="10">
        <v>7559.4143749999985</v>
      </c>
      <c r="AA14" s="10">
        <v>6850.4440289999966</v>
      </c>
      <c r="AB14" s="38">
        <f t="shared" si="0"/>
        <v>212960.58882299997</v>
      </c>
    </row>
    <row r="15" spans="1:28" s="30" customFormat="1" x14ac:dyDescent="0.15">
      <c r="A15" s="34"/>
      <c r="B15" s="13"/>
      <c r="C15" s="13"/>
      <c r="D15" s="13"/>
      <c r="E15" s="13"/>
      <c r="F15" s="13"/>
      <c r="G15" s="13"/>
      <c r="H15" s="13"/>
      <c r="I15" s="13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30" customFormat="1" x14ac:dyDescent="0.15">
      <c r="A16" s="34"/>
      <c r="B16" s="85" t="s">
        <v>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30" customFormat="1" x14ac:dyDescent="0.15">
      <c r="A17" s="3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30" customFormat="1" x14ac:dyDescent="0.15">
      <c r="A18" s="32" t="s">
        <v>3</v>
      </c>
      <c r="B18" s="26">
        <f>B9/B$14*100</f>
        <v>5.622991234690442</v>
      </c>
      <c r="C18" s="26">
        <f t="shared" ref="C18:AB23" si="2">C9/C$14*100</f>
        <v>4.0863046082735961</v>
      </c>
      <c r="D18" s="26">
        <f t="shared" si="2"/>
        <v>2.3581481150879502</v>
      </c>
      <c r="E18" s="26">
        <f t="shared" si="2"/>
        <v>1.3604125008558661</v>
      </c>
      <c r="F18" s="26">
        <f t="shared" si="2"/>
        <v>1.0683258046099493</v>
      </c>
      <c r="G18" s="26">
        <f t="shared" si="2"/>
        <v>1.1691130386676114</v>
      </c>
      <c r="H18" s="26">
        <f t="shared" si="2"/>
        <v>0.98669538839374815</v>
      </c>
      <c r="I18" s="26">
        <f t="shared" si="2"/>
        <v>0.72075424390848175</v>
      </c>
      <c r="J18" s="26">
        <f t="shared" si="2"/>
        <v>0.6781055190024462</v>
      </c>
      <c r="K18" s="26">
        <f t="shared" si="2"/>
        <v>1.037571369919309</v>
      </c>
      <c r="L18" s="26">
        <f t="shared" si="2"/>
        <v>0.99633497996057874</v>
      </c>
      <c r="M18" s="26">
        <f t="shared" si="2"/>
        <v>0.84513861054014328</v>
      </c>
      <c r="N18" s="26">
        <f t="shared" si="2"/>
        <v>1.6065362580802069</v>
      </c>
      <c r="O18" s="26">
        <f t="shared" si="2"/>
        <v>1.8297196931906516</v>
      </c>
      <c r="P18" s="26">
        <f t="shared" si="2"/>
        <v>1.850708060029949</v>
      </c>
      <c r="Q18" s="26">
        <f t="shared" si="2"/>
        <v>2.5288747434187573</v>
      </c>
      <c r="R18" s="26">
        <f t="shared" si="2"/>
        <v>2.8921884249002665</v>
      </c>
      <c r="S18" s="26">
        <f t="shared" si="2"/>
        <v>2.2623235829930795</v>
      </c>
      <c r="T18" s="26">
        <f t="shared" si="2"/>
        <v>2.5888233729371666</v>
      </c>
      <c r="U18" s="26">
        <f t="shared" si="2"/>
        <v>2.0587310544237107</v>
      </c>
      <c r="V18" s="26">
        <f t="shared" si="2"/>
        <v>1.8586853034390485</v>
      </c>
      <c r="W18" s="26">
        <f t="shared" si="2"/>
        <v>1.4126330917126091</v>
      </c>
      <c r="X18" s="26">
        <f t="shared" si="2"/>
        <v>0.2018634441752504</v>
      </c>
      <c r="Y18" s="26">
        <f t="shared" si="2"/>
        <v>0.38017790953295427</v>
      </c>
      <c r="Z18" s="26">
        <f t="shared" si="2"/>
        <v>3.4191762374449819E-2</v>
      </c>
      <c r="AA18" s="26">
        <f t="shared" si="2"/>
        <v>3.923315026912691E-2</v>
      </c>
      <c r="AB18" s="26">
        <f t="shared" si="2"/>
        <v>1.48461691971925</v>
      </c>
    </row>
    <row r="19" spans="1:28" s="30" customFormat="1" x14ac:dyDescent="0.15">
      <c r="A19" s="32" t="s">
        <v>4</v>
      </c>
      <c r="B19" s="26">
        <f t="shared" ref="B19:Q23" si="3">B10/B$14*100</f>
        <v>2.0742417565238433</v>
      </c>
      <c r="C19" s="26">
        <f t="shared" si="3"/>
        <v>1.9902732634133138</v>
      </c>
      <c r="D19" s="26">
        <f t="shared" si="3"/>
        <v>1.5559166275173946</v>
      </c>
      <c r="E19" s="26">
        <f t="shared" si="3"/>
        <v>1.3850353264746496</v>
      </c>
      <c r="F19" s="26">
        <f t="shared" si="3"/>
        <v>0.97990933171572048</v>
      </c>
      <c r="G19" s="26">
        <f t="shared" si="3"/>
        <v>0.98056480681337488</v>
      </c>
      <c r="H19" s="26">
        <f t="shared" si="3"/>
        <v>0.86713130595966559</v>
      </c>
      <c r="I19" s="26">
        <f t="shared" si="3"/>
        <v>0.81595062930009554</v>
      </c>
      <c r="J19" s="26">
        <f t="shared" si="3"/>
        <v>0.56934533295054246</v>
      </c>
      <c r="K19" s="26">
        <f t="shared" si="3"/>
        <v>0.67026762321934075</v>
      </c>
      <c r="L19" s="26">
        <f t="shared" si="3"/>
        <v>0.86861853517450993</v>
      </c>
      <c r="M19" s="26">
        <f t="shared" si="3"/>
        <v>1.0416387490753947</v>
      </c>
      <c r="N19" s="26">
        <f t="shared" si="3"/>
        <v>1.4757470643154591</v>
      </c>
      <c r="O19" s="26">
        <f t="shared" si="3"/>
        <v>1.7318595363170319</v>
      </c>
      <c r="P19" s="26">
        <f t="shared" si="3"/>
        <v>1.7138780012386545</v>
      </c>
      <c r="Q19" s="26">
        <f t="shared" si="3"/>
        <v>2.3995778915985646</v>
      </c>
      <c r="R19" s="26">
        <f t="shared" si="2"/>
        <v>3.1701868701823144</v>
      </c>
      <c r="S19" s="26">
        <f t="shared" si="2"/>
        <v>3.5971015503098647</v>
      </c>
      <c r="T19" s="26">
        <f t="shared" si="2"/>
        <v>3.570726042174805</v>
      </c>
      <c r="U19" s="26">
        <f t="shared" ref="U19:AB19" si="4">U10/U$14*100</f>
        <v>1.9860662542544081</v>
      </c>
      <c r="V19" s="26">
        <f t="shared" si="4"/>
        <v>2.1435025122057145</v>
      </c>
      <c r="W19" s="26">
        <f t="shared" si="4"/>
        <v>1.9252469106926295</v>
      </c>
      <c r="X19" s="26">
        <f t="shared" si="4"/>
        <v>1.633413816528229</v>
      </c>
      <c r="Y19" s="26">
        <f t="shared" si="4"/>
        <v>1.6358748444243267</v>
      </c>
      <c r="Z19" s="26">
        <f t="shared" si="4"/>
        <v>1.3609887207697891</v>
      </c>
      <c r="AA19" s="26">
        <f t="shared" si="4"/>
        <v>1.0475300826664127</v>
      </c>
      <c r="AB19" s="26">
        <f t="shared" si="4"/>
        <v>1.5620206951835474</v>
      </c>
    </row>
    <row r="20" spans="1:28" s="30" customFormat="1" x14ac:dyDescent="0.15">
      <c r="A20" s="34" t="s">
        <v>5</v>
      </c>
      <c r="B20" s="26">
        <f t="shared" si="3"/>
        <v>0.53470697900228892</v>
      </c>
      <c r="C20" s="26">
        <f t="shared" si="2"/>
        <v>0.60623141597880603</v>
      </c>
      <c r="D20" s="26">
        <f t="shared" si="2"/>
        <v>1.016416551716034</v>
      </c>
      <c r="E20" s="26">
        <f t="shared" si="2"/>
        <v>2.0759887356816957</v>
      </c>
      <c r="F20" s="26">
        <f t="shared" si="2"/>
        <v>2.6022930506688322</v>
      </c>
      <c r="G20" s="26">
        <f t="shared" si="2"/>
        <v>1.8363937553500571</v>
      </c>
      <c r="H20" s="26">
        <f t="shared" si="2"/>
        <v>2.0178356068636689</v>
      </c>
      <c r="I20" s="26">
        <f t="shared" si="2"/>
        <v>2.361321802903547</v>
      </c>
      <c r="J20" s="26">
        <f t="shared" si="2"/>
        <v>1.3320220312800797</v>
      </c>
      <c r="K20" s="26">
        <f t="shared" si="2"/>
        <v>0.47182321896568824</v>
      </c>
      <c r="L20" s="26">
        <f t="shared" si="2"/>
        <v>0.22586027782547516</v>
      </c>
      <c r="M20" s="26">
        <f t="shared" si="2"/>
        <v>0.46913729985761515</v>
      </c>
      <c r="N20" s="26">
        <f t="shared" si="2"/>
        <v>0.32998089389627477</v>
      </c>
      <c r="O20" s="26">
        <f t="shared" si="2"/>
        <v>0.42605856256885072</v>
      </c>
      <c r="P20" s="26">
        <f t="shared" si="2"/>
        <v>0.54387286337666718</v>
      </c>
      <c r="Q20" s="26">
        <f t="shared" si="2"/>
        <v>0.67874153327357856</v>
      </c>
      <c r="R20" s="26">
        <f t="shared" si="2"/>
        <v>1.0267943913017001</v>
      </c>
      <c r="S20" s="26">
        <f t="shared" si="2"/>
        <v>2.4935190007179973</v>
      </c>
      <c r="T20" s="26">
        <f t="shared" si="2"/>
        <v>5.0019203060434672</v>
      </c>
      <c r="U20" s="26">
        <f t="shared" ref="U20:AB20" si="5">U11/U$14*100</f>
        <v>4.3816333400188165</v>
      </c>
      <c r="V20" s="26">
        <f t="shared" si="5"/>
        <v>4.0361391023690656</v>
      </c>
      <c r="W20" s="26">
        <f t="shared" si="5"/>
        <v>3.4237891031702516</v>
      </c>
      <c r="X20" s="26">
        <f t="shared" si="5"/>
        <v>2.9309761167299695</v>
      </c>
      <c r="Y20" s="26">
        <f t="shared" si="5"/>
        <v>3.2553668272331366</v>
      </c>
      <c r="Z20" s="26">
        <f t="shared" si="5"/>
        <v>2.6790720015265732</v>
      </c>
      <c r="AA20" s="26">
        <f t="shared" si="5"/>
        <v>3.5263457080644671</v>
      </c>
      <c r="AB20" s="26">
        <f t="shared" si="5"/>
        <v>1.9357962883105853</v>
      </c>
    </row>
    <row r="21" spans="1:28" s="30" customFormat="1" x14ac:dyDescent="0.15">
      <c r="A21" s="32" t="s">
        <v>6</v>
      </c>
      <c r="B21" s="26">
        <f t="shared" si="3"/>
        <v>0.74742456869097951</v>
      </c>
      <c r="C21" s="26">
        <f t="shared" si="2"/>
        <v>0.66962799455497635</v>
      </c>
      <c r="D21" s="26">
        <f t="shared" si="2"/>
        <v>0.43506342589192498</v>
      </c>
      <c r="E21" s="26">
        <f t="shared" si="2"/>
        <v>0.3205157770972763</v>
      </c>
      <c r="F21" s="26">
        <f t="shared" si="2"/>
        <v>0.24496653082844289</v>
      </c>
      <c r="G21" s="26">
        <f t="shared" si="2"/>
        <v>0.21832395028290463</v>
      </c>
      <c r="H21" s="26">
        <f t="shared" si="2"/>
        <v>0.21596365156307268</v>
      </c>
      <c r="I21" s="26">
        <f t="shared" si="2"/>
        <v>0.19139953900270634</v>
      </c>
      <c r="J21" s="26">
        <f t="shared" si="2"/>
        <v>0.20872123073201873</v>
      </c>
      <c r="K21" s="26">
        <f t="shared" si="2"/>
        <v>0.15049533229018242</v>
      </c>
      <c r="L21" s="26">
        <f t="shared" si="2"/>
        <v>0.18099930694291896</v>
      </c>
      <c r="M21" s="26">
        <f t="shared" si="2"/>
        <v>0.2087831560367521</v>
      </c>
      <c r="N21" s="26">
        <f t="shared" si="2"/>
        <v>0.28936279269120097</v>
      </c>
      <c r="O21" s="26">
        <f t="shared" si="2"/>
        <v>0.38893759797893307</v>
      </c>
      <c r="P21" s="26">
        <f t="shared" si="2"/>
        <v>0.37395176834341193</v>
      </c>
      <c r="Q21" s="26">
        <f t="shared" si="2"/>
        <v>0.48936131265709104</v>
      </c>
      <c r="R21" s="26">
        <f t="shared" si="2"/>
        <v>0.62996962230086462</v>
      </c>
      <c r="S21" s="26">
        <f t="shared" si="2"/>
        <v>2.175539825091438</v>
      </c>
      <c r="T21" s="26">
        <f t="shared" si="2"/>
        <v>4.4253447051774986</v>
      </c>
      <c r="U21" s="26">
        <f t="shared" ref="U21:AB21" si="6">U12/U$14*100</f>
        <v>4.0406326367021936</v>
      </c>
      <c r="V21" s="26">
        <f t="shared" si="6"/>
        <v>3.6054588058934431</v>
      </c>
      <c r="W21" s="26">
        <f t="shared" si="6"/>
        <v>3.0571355756545748</v>
      </c>
      <c r="X21" s="26">
        <f t="shared" si="6"/>
        <v>2.3555070600766959</v>
      </c>
      <c r="Y21" s="26">
        <f t="shared" si="6"/>
        <v>2.4155031163650689</v>
      </c>
      <c r="Z21" s="26">
        <f t="shared" si="6"/>
        <v>2.5506879691325297</v>
      </c>
      <c r="AA21" s="26">
        <f t="shared" si="6"/>
        <v>3.1322897186173053</v>
      </c>
      <c r="AB21" s="26">
        <f t="shared" si="6"/>
        <v>1.191622920947675</v>
      </c>
    </row>
    <row r="22" spans="1:28" s="30" customFormat="1" x14ac:dyDescent="0.15">
      <c r="A22" s="32" t="s">
        <v>45</v>
      </c>
      <c r="B22" s="26">
        <f t="shared" si="3"/>
        <v>8.9793645389075536</v>
      </c>
      <c r="C22" s="26">
        <f t="shared" si="2"/>
        <v>7.3524372822206914</v>
      </c>
      <c r="D22" s="26">
        <f t="shared" si="2"/>
        <v>5.3655447202133031</v>
      </c>
      <c r="E22" s="26">
        <f t="shared" si="2"/>
        <v>5.1419523401094871</v>
      </c>
      <c r="F22" s="26">
        <f t="shared" si="2"/>
        <v>4.8954947178229444</v>
      </c>
      <c r="G22" s="26">
        <f t="shared" si="2"/>
        <v>4.204395551113949</v>
      </c>
      <c r="H22" s="26">
        <f t="shared" si="2"/>
        <v>4.0876259527801553</v>
      </c>
      <c r="I22" s="26">
        <f t="shared" si="2"/>
        <v>4.0894262151148304</v>
      </c>
      <c r="J22" s="26">
        <f t="shared" si="2"/>
        <v>2.788194113965087</v>
      </c>
      <c r="K22" s="26">
        <f t="shared" si="2"/>
        <v>2.3301575443945199</v>
      </c>
      <c r="L22" s="26">
        <f t="shared" si="2"/>
        <v>2.2718130999034827</v>
      </c>
      <c r="M22" s="26">
        <f t="shared" si="2"/>
        <v>2.5646978155099047</v>
      </c>
      <c r="N22" s="26">
        <f t="shared" si="2"/>
        <v>3.7016270089831416</v>
      </c>
      <c r="O22" s="26">
        <f t="shared" si="2"/>
        <v>4.3765753900554669</v>
      </c>
      <c r="P22" s="26">
        <f t="shared" si="2"/>
        <v>4.4824106929886822</v>
      </c>
      <c r="Q22" s="26">
        <f t="shared" si="2"/>
        <v>6.0965554809479912</v>
      </c>
      <c r="R22" s="26">
        <f t="shared" si="2"/>
        <v>7.7191393086851452</v>
      </c>
      <c r="S22" s="26">
        <f t="shared" si="2"/>
        <v>10.528483959112378</v>
      </c>
      <c r="T22" s="26">
        <f t="shared" si="2"/>
        <v>15.586814426332939</v>
      </c>
      <c r="U22" s="26">
        <f t="shared" ref="U22:AB22" si="7">U13/U$14*100</f>
        <v>12.46706328539913</v>
      </c>
      <c r="V22" s="26">
        <f t="shared" si="7"/>
        <v>11.643785723907273</v>
      </c>
      <c r="W22" s="26">
        <f t="shared" si="7"/>
        <v>9.8188046812300662</v>
      </c>
      <c r="X22" s="26">
        <f t="shared" si="7"/>
        <v>7.1217604375101438</v>
      </c>
      <c r="Y22" s="26">
        <f t="shared" si="7"/>
        <v>7.6869226975554854</v>
      </c>
      <c r="Z22" s="26">
        <f t="shared" si="7"/>
        <v>6.6249404538033421</v>
      </c>
      <c r="AA22" s="26">
        <f t="shared" si="7"/>
        <v>7.7453986596173117</v>
      </c>
      <c r="AB22" s="26">
        <f t="shared" si="7"/>
        <v>6.1740568241610569</v>
      </c>
    </row>
    <row r="23" spans="1:28" s="30" customFormat="1" x14ac:dyDescent="0.15">
      <c r="A23" s="32" t="s">
        <v>41</v>
      </c>
      <c r="B23" s="26">
        <f t="shared" si="3"/>
        <v>100</v>
      </c>
      <c r="C23" s="26">
        <f t="shared" si="2"/>
        <v>100</v>
      </c>
      <c r="D23" s="26">
        <f t="shared" si="2"/>
        <v>100</v>
      </c>
      <c r="E23" s="26">
        <f t="shared" si="2"/>
        <v>100</v>
      </c>
      <c r="F23" s="26">
        <f t="shared" si="2"/>
        <v>100</v>
      </c>
      <c r="G23" s="26">
        <f t="shared" si="2"/>
        <v>100</v>
      </c>
      <c r="H23" s="26">
        <f t="shared" si="2"/>
        <v>100</v>
      </c>
      <c r="I23" s="26">
        <f t="shared" si="2"/>
        <v>100</v>
      </c>
      <c r="J23" s="26">
        <f t="shared" si="2"/>
        <v>100</v>
      </c>
      <c r="K23" s="26">
        <f t="shared" si="2"/>
        <v>100</v>
      </c>
      <c r="L23" s="26">
        <f t="shared" si="2"/>
        <v>100</v>
      </c>
      <c r="M23" s="26">
        <f t="shared" si="2"/>
        <v>100</v>
      </c>
      <c r="N23" s="26">
        <f t="shared" si="2"/>
        <v>100</v>
      </c>
      <c r="O23" s="26">
        <f t="shared" si="2"/>
        <v>100</v>
      </c>
      <c r="P23" s="26">
        <f t="shared" si="2"/>
        <v>100</v>
      </c>
      <c r="Q23" s="26">
        <f t="shared" si="2"/>
        <v>100</v>
      </c>
      <c r="R23" s="26">
        <f t="shared" si="2"/>
        <v>100</v>
      </c>
      <c r="S23" s="26">
        <f t="shared" si="2"/>
        <v>100</v>
      </c>
      <c r="T23" s="26">
        <f t="shared" si="2"/>
        <v>100</v>
      </c>
      <c r="U23" s="26">
        <f t="shared" ref="U23:AB23" si="8">U14/U$14*100</f>
        <v>100</v>
      </c>
      <c r="V23" s="26">
        <f t="shared" si="8"/>
        <v>100</v>
      </c>
      <c r="W23" s="26">
        <f t="shared" si="8"/>
        <v>100</v>
      </c>
      <c r="X23" s="26">
        <f t="shared" si="8"/>
        <v>100</v>
      </c>
      <c r="Y23" s="26">
        <f t="shared" si="8"/>
        <v>100</v>
      </c>
      <c r="Z23" s="26">
        <f t="shared" si="8"/>
        <v>100</v>
      </c>
      <c r="AA23" s="26">
        <f t="shared" si="8"/>
        <v>100</v>
      </c>
      <c r="AB23" s="26">
        <f t="shared" si="8"/>
        <v>100</v>
      </c>
    </row>
    <row r="24" spans="1:28" s="30" customFormat="1" x14ac:dyDescent="0.15">
      <c r="A24" s="34"/>
      <c r="B24" s="13"/>
      <c r="C24" s="13"/>
      <c r="D24" s="13"/>
      <c r="E24" s="13"/>
      <c r="F24" s="13"/>
      <c r="G24" s="13"/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30" customFormat="1" x14ac:dyDescent="0.15">
      <c r="A25" s="34"/>
      <c r="B25" s="85" t="s">
        <v>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30" customFormat="1" x14ac:dyDescent="0.15">
      <c r="A26" s="3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30" customFormat="1" x14ac:dyDescent="0.15">
      <c r="A27" s="32" t="s">
        <v>3</v>
      </c>
      <c r="B27" s="26" t="s">
        <v>10</v>
      </c>
      <c r="C27" s="26">
        <f>IFERROR((C9/B9)*100-100,"--")</f>
        <v>-6.2395414750801024</v>
      </c>
      <c r="D27" s="26">
        <f t="shared" ref="D27:S32" si="9">IFERROR((D9/C9)*100-100,"--")</f>
        <v>-19.358780387123957</v>
      </c>
      <c r="E27" s="26">
        <f t="shared" si="9"/>
        <v>-35.984304343857843</v>
      </c>
      <c r="F27" s="26">
        <f t="shared" si="9"/>
        <v>-9.3540831522662842</v>
      </c>
      <c r="G27" s="26">
        <f t="shared" si="9"/>
        <v>21.495052046960311</v>
      </c>
      <c r="H27" s="26">
        <f t="shared" si="9"/>
        <v>-24.075799100793944</v>
      </c>
      <c r="I27" s="26">
        <f t="shared" si="9"/>
        <v>-27.739910370899196</v>
      </c>
      <c r="J27" s="26">
        <f t="shared" si="9"/>
        <v>-11.269678043788318</v>
      </c>
      <c r="K27" s="26">
        <f t="shared" si="9"/>
        <v>55.981072189780861</v>
      </c>
      <c r="L27" s="26">
        <f t="shared" si="9"/>
        <v>-5.0231003629552475</v>
      </c>
      <c r="M27" s="26">
        <f t="shared" si="9"/>
        <v>-24.286537238807384</v>
      </c>
      <c r="N27" s="26">
        <f t="shared" si="9"/>
        <v>64.606298374786377</v>
      </c>
      <c r="O27" s="26">
        <f t="shared" si="9"/>
        <v>8.1180972704582643</v>
      </c>
      <c r="P27" s="26">
        <f t="shared" si="9"/>
        <v>-15.025244171013227</v>
      </c>
      <c r="Q27" s="26">
        <f t="shared" si="9"/>
        <v>49.825569864408919</v>
      </c>
      <c r="R27" s="26">
        <f t="shared" si="9"/>
        <v>25.165791983976177</v>
      </c>
      <c r="S27" s="26">
        <f t="shared" si="9"/>
        <v>-22.368000071629808</v>
      </c>
      <c r="T27" s="26">
        <f t="shared" ref="T27" si="10">IFERROR((T9/S9)*100-100,"--")</f>
        <v>17.642307296161519</v>
      </c>
      <c r="U27" s="26">
        <f t="shared" ref="U27" si="11">IFERROR((U9/T9)*100-100,"--")</f>
        <v>-18.823479261760696</v>
      </c>
      <c r="V27" s="26">
        <f t="shared" ref="V27" si="12">IFERROR((V9/U9)*100-100,"--")</f>
        <v>-11.989484310829965</v>
      </c>
      <c r="W27" s="26">
        <f t="shared" ref="W27" si="13">IFERROR((W9/V9)*100-100,"--")</f>
        <v>-27.284112574660185</v>
      </c>
      <c r="X27" s="26">
        <f t="shared" ref="X27" si="14">IFERROR((X9/W9)*100-100,"--")</f>
        <v>-84.455684494952536</v>
      </c>
      <c r="Y27" s="26">
        <f t="shared" ref="Y27" si="15">IFERROR((Y9/X9)*100-100,"--")</f>
        <v>97.437907460369161</v>
      </c>
      <c r="Z27" s="26">
        <f t="shared" ref="Z27" si="16">IFERROR((Z9/Y9)*100-100,"--")</f>
        <v>-91.670204424900064</v>
      </c>
      <c r="AA27" s="26">
        <f t="shared" ref="AA27" si="17">IFERROR((AA9/Z9)*100-100,"--")</f>
        <v>3.9829813707370647</v>
      </c>
      <c r="AB27" s="39">
        <f>IFERROR(POWER(AA9/B9,1/26)*100-100,"--")</f>
        <v>-16.102402603173289</v>
      </c>
    </row>
    <row r="28" spans="1:28" s="30" customFormat="1" x14ac:dyDescent="0.15">
      <c r="A28" s="32" t="s">
        <v>4</v>
      </c>
      <c r="B28" s="26" t="s">
        <v>10</v>
      </c>
      <c r="C28" s="26">
        <f t="shared" ref="C28:R32" si="18">IFERROR((C10/B10)*100-100,"--")</f>
        <v>23.796888057129578</v>
      </c>
      <c r="D28" s="26">
        <f t="shared" si="18"/>
        <v>9.2421800226468918</v>
      </c>
      <c r="E28" s="26">
        <f t="shared" si="18"/>
        <v>-1.2217191165621415</v>
      </c>
      <c r="F28" s="26">
        <f t="shared" si="18"/>
        <v>-18.334206842493828</v>
      </c>
      <c r="G28" s="26">
        <f t="shared" si="18"/>
        <v>11.095435174936611</v>
      </c>
      <c r="H28" s="26">
        <f t="shared" si="18"/>
        <v>-20.445967378118155</v>
      </c>
      <c r="I28" s="26">
        <f t="shared" si="18"/>
        <v>-6.9163505466156892</v>
      </c>
      <c r="J28" s="26">
        <f t="shared" si="18"/>
        <v>-34.19273071498678</v>
      </c>
      <c r="K28" s="26">
        <f t="shared" si="18"/>
        <v>20.011724782414746</v>
      </c>
      <c r="L28" s="26">
        <f t="shared" si="18"/>
        <v>28.177394985863458</v>
      </c>
      <c r="M28" s="26">
        <f t="shared" si="18"/>
        <v>7.0381462288460455</v>
      </c>
      <c r="N28" s="26">
        <f t="shared" si="18"/>
        <v>22.681382330562982</v>
      </c>
      <c r="O28" s="26">
        <f t="shared" si="18"/>
        <v>11.405107166572549</v>
      </c>
      <c r="P28" s="26">
        <f t="shared" si="18"/>
        <v>-16.861188777086497</v>
      </c>
      <c r="Q28" s="26">
        <f t="shared" si="18"/>
        <v>53.515235486019918</v>
      </c>
      <c r="R28" s="26">
        <f t="shared" si="18"/>
        <v>44.589380870020193</v>
      </c>
      <c r="S28" s="26">
        <f t="shared" ref="S28:S32" si="19">IFERROR((S10/R10)*100-100,"--")</f>
        <v>12.610910798227067</v>
      </c>
      <c r="T28" s="26">
        <f t="shared" ref="T28:T32" si="20">IFERROR((T10/S10)*100-100,"--")</f>
        <v>2.0515646734822042</v>
      </c>
      <c r="U28" s="26">
        <f t="shared" ref="U28:U32" si="21">IFERROR((U10/T10)*100-100,"--")</f>
        <v>-43.223261655631006</v>
      </c>
      <c r="V28" s="26">
        <f t="shared" ref="V28:V32" si="22">IFERROR((V10/U10)*100-100,"--")</f>
        <v>5.210377982188902</v>
      </c>
      <c r="W28" s="26">
        <f t="shared" ref="W28:W32" si="23">IFERROR((W10/V10)*100-100,"--")</f>
        <v>-14.065365067925626</v>
      </c>
      <c r="X28" s="26">
        <f t="shared" ref="X28:X32" si="24">IFERROR((X10/W10)*100-100,"--")</f>
        <v>-7.7103308657120095</v>
      </c>
      <c r="Y28" s="26">
        <f t="shared" ref="Y28:Y32" si="25">IFERROR((Y10/X10)*100-100,"--")</f>
        <v>4.9917535715434269</v>
      </c>
      <c r="Z28" s="26">
        <f t="shared" ref="Z28:Z32" si="26">IFERROR((Z10/Y10)*100-100,"--")</f>
        <v>-22.944403461080981</v>
      </c>
      <c r="AA28" s="26">
        <f t="shared" ref="AA28:AA32" si="27">IFERROR((AA10/Z10)*100-100,"--")</f>
        <v>-30.250267253186607</v>
      </c>
      <c r="AB28" s="39">
        <f t="shared" ref="AB28:AB32" si="28">IFERROR(POWER(AA10/B10,1/26)*100-100,"--")</f>
        <v>-1.0824338057599476</v>
      </c>
    </row>
    <row r="29" spans="1:28" s="30" customFormat="1" x14ac:dyDescent="0.15">
      <c r="A29" s="34" t="s">
        <v>5</v>
      </c>
      <c r="B29" s="26" t="s">
        <v>10</v>
      </c>
      <c r="C29" s="26">
        <f t="shared" si="18"/>
        <v>46.277987818536872</v>
      </c>
      <c r="D29" s="26">
        <f t="shared" si="9"/>
        <v>134.28799476820927</v>
      </c>
      <c r="E29" s="26">
        <f t="shared" si="9"/>
        <v>126.64189823760722</v>
      </c>
      <c r="F29" s="26">
        <f t="shared" si="9"/>
        <v>44.692610040394044</v>
      </c>
      <c r="G29" s="26">
        <f t="shared" si="9"/>
        <v>-21.65425561715081</v>
      </c>
      <c r="H29" s="26">
        <f t="shared" si="9"/>
        <v>-1.1506974527551961</v>
      </c>
      <c r="I29" s="26">
        <f t="shared" si="9"/>
        <v>15.761403039768567</v>
      </c>
      <c r="J29" s="26">
        <f t="shared" si="9"/>
        <v>-46.799193330210962</v>
      </c>
      <c r="K29" s="26">
        <f t="shared" si="9"/>
        <v>-63.890697298547586</v>
      </c>
      <c r="L29" s="26">
        <f t="shared" si="9"/>
        <v>-52.653144719739743</v>
      </c>
      <c r="M29" s="26">
        <f t="shared" si="9"/>
        <v>85.400392830129903</v>
      </c>
      <c r="N29" s="26">
        <f t="shared" si="9"/>
        <v>-39.092231141399395</v>
      </c>
      <c r="O29" s="26">
        <f t="shared" si="9"/>
        <v>22.570192025225637</v>
      </c>
      <c r="P29" s="26">
        <f t="shared" si="9"/>
        <v>7.2419404849398035</v>
      </c>
      <c r="Q29" s="26">
        <f t="shared" si="9"/>
        <v>36.837008310919657</v>
      </c>
      <c r="R29" s="26">
        <f t="shared" si="9"/>
        <v>65.563824369455972</v>
      </c>
      <c r="S29" s="26">
        <f t="shared" si="19"/>
        <v>141.01375525532904</v>
      </c>
      <c r="T29" s="26">
        <f t="shared" si="20"/>
        <v>106.22433959358057</v>
      </c>
      <c r="U29" s="26">
        <f t="shared" si="21"/>
        <v>-10.580445216886346</v>
      </c>
      <c r="V29" s="26">
        <f t="shared" si="22"/>
        <v>-10.20370681823826</v>
      </c>
      <c r="W29" s="26">
        <f t="shared" si="23"/>
        <v>-18.839132962000605</v>
      </c>
      <c r="X29" s="26">
        <f t="shared" si="24"/>
        <v>-6.878797917398856</v>
      </c>
      <c r="Y29" s="26">
        <f t="shared" si="25"/>
        <v>16.436460255714053</v>
      </c>
      <c r="Z29" s="26">
        <f t="shared" si="26"/>
        <v>-23.777324815794643</v>
      </c>
      <c r="AA29" s="26">
        <f t="shared" si="27"/>
        <v>19.28094493800414</v>
      </c>
      <c r="AB29" s="39">
        <f t="shared" si="28"/>
        <v>9.1924790825859759</v>
      </c>
    </row>
    <row r="30" spans="1:28" s="30" customFormat="1" x14ac:dyDescent="0.15">
      <c r="A30" s="32" t="s">
        <v>6</v>
      </c>
      <c r="B30" s="26" t="s">
        <v>10</v>
      </c>
      <c r="C30" s="26">
        <f t="shared" si="18"/>
        <v>15.590628115345012</v>
      </c>
      <c r="D30" s="26">
        <f t="shared" si="9"/>
        <v>-9.2104802058724147</v>
      </c>
      <c r="E30" s="26">
        <f t="shared" si="9"/>
        <v>-18.250750993832199</v>
      </c>
      <c r="F30" s="26">
        <f t="shared" si="9"/>
        <v>-11.778897432894254</v>
      </c>
      <c r="G30" s="26">
        <f t="shared" si="9"/>
        <v>-1.0535004224613687</v>
      </c>
      <c r="H30" s="26">
        <f t="shared" si="9"/>
        <v>-11.011698693870926</v>
      </c>
      <c r="I30" s="26">
        <f t="shared" si="9"/>
        <v>-12.329272281071752</v>
      </c>
      <c r="J30" s="26">
        <f t="shared" si="9"/>
        <v>2.8460759628279817</v>
      </c>
      <c r="K30" s="26">
        <f t="shared" si="9"/>
        <v>-26.496570281215256</v>
      </c>
      <c r="L30" s="26">
        <f t="shared" si="9"/>
        <v>18.955484967782226</v>
      </c>
      <c r="M30" s="26">
        <f t="shared" si="9"/>
        <v>2.9601319356355731</v>
      </c>
      <c r="N30" s="26">
        <f t="shared" si="9"/>
        <v>20.013772953778172</v>
      </c>
      <c r="O30" s="26">
        <f t="shared" si="9"/>
        <v>27.597335017183539</v>
      </c>
      <c r="P30" s="26">
        <f t="shared" si="9"/>
        <v>-19.225880070153892</v>
      </c>
      <c r="Q30" s="26">
        <f t="shared" si="9"/>
        <v>43.486346224218011</v>
      </c>
      <c r="R30" s="26">
        <f t="shared" si="9"/>
        <v>40.888765100563518</v>
      </c>
      <c r="S30" s="26">
        <f t="shared" si="19"/>
        <v>242.73626947130975</v>
      </c>
      <c r="T30" s="26">
        <f t="shared" si="20"/>
        <v>109.1201600569137</v>
      </c>
      <c r="U30" s="26">
        <f t="shared" si="21"/>
        <v>-6.7957961591141469</v>
      </c>
      <c r="V30" s="26">
        <f t="shared" si="22"/>
        <v>-13.015977608915762</v>
      </c>
      <c r="W30" s="26">
        <f t="shared" si="23"/>
        <v>-18.874019453836567</v>
      </c>
      <c r="X30" s="26">
        <f t="shared" si="24"/>
        <v>-16.186686464573569</v>
      </c>
      <c r="Y30" s="26">
        <f t="shared" si="25"/>
        <v>7.5039772724360319</v>
      </c>
      <c r="Z30" s="26">
        <f t="shared" si="26"/>
        <v>-2.1976102478982966</v>
      </c>
      <c r="AA30" s="26">
        <f t="shared" si="27"/>
        <v>11.284623639111047</v>
      </c>
      <c r="AB30" s="39">
        <f t="shared" si="28"/>
        <v>7.304785920331696</v>
      </c>
    </row>
    <row r="31" spans="1:28" s="30" customFormat="1" x14ac:dyDescent="0.15">
      <c r="A31" s="32" t="s">
        <v>45</v>
      </c>
      <c r="B31" s="26" t="s">
        <v>10</v>
      </c>
      <c r="C31" s="26">
        <f t="shared" si="18"/>
        <v>5.6433384786281948</v>
      </c>
      <c r="D31" s="26">
        <f t="shared" si="9"/>
        <v>1.9762965066757232</v>
      </c>
      <c r="E31" s="26">
        <f t="shared" si="9"/>
        <v>6.3411035565420661</v>
      </c>
      <c r="F31" s="26">
        <f t="shared" si="9"/>
        <v>9.8964543753045291</v>
      </c>
      <c r="G31" s="26">
        <f t="shared" si="9"/>
        <v>-4.6517366120645818</v>
      </c>
      <c r="H31" s="26">
        <f t="shared" si="9"/>
        <v>-12.537635251292841</v>
      </c>
      <c r="I31" s="26">
        <f t="shared" si="9"/>
        <v>-1.0340917107814818</v>
      </c>
      <c r="J31" s="26">
        <f t="shared" si="9"/>
        <v>-35.698276160118709</v>
      </c>
      <c r="K31" s="26">
        <f t="shared" si="9"/>
        <v>-14.805123082107741</v>
      </c>
      <c r="L31" s="26">
        <f t="shared" si="9"/>
        <v>-3.5687259861620504</v>
      </c>
      <c r="M31" s="26">
        <f t="shared" si="9"/>
        <v>0.76602954459883676</v>
      </c>
      <c r="N31" s="26">
        <f t="shared" si="9"/>
        <v>24.979940517626559</v>
      </c>
      <c r="O31" s="26">
        <f t="shared" si="9"/>
        <v>12.239603015710983</v>
      </c>
      <c r="P31" s="26">
        <f t="shared" si="9"/>
        <v>-13.957344989654075</v>
      </c>
      <c r="Q31" s="26">
        <f t="shared" si="9"/>
        <v>49.131511794836086</v>
      </c>
      <c r="R31" s="26">
        <f t="shared" si="9"/>
        <v>38.570484507090043</v>
      </c>
      <c r="S31" s="26">
        <f t="shared" si="19"/>
        <v>35.36600014734924</v>
      </c>
      <c r="T31" s="26">
        <f t="shared" si="20"/>
        <v>52.197444522475621</v>
      </c>
      <c r="U31" s="26">
        <f t="shared" si="21"/>
        <v>-18.353036457441746</v>
      </c>
      <c r="V31" s="26">
        <f t="shared" si="22"/>
        <v>-8.9545269123146198</v>
      </c>
      <c r="W31" s="26">
        <f t="shared" si="23"/>
        <v>-19.319196573784168</v>
      </c>
      <c r="X31" s="26">
        <f t="shared" si="24"/>
        <v>-21.100901841118898</v>
      </c>
      <c r="Y31" s="26">
        <f t="shared" si="25"/>
        <v>13.153109482484822</v>
      </c>
      <c r="Z31" s="26">
        <f t="shared" si="26"/>
        <v>-20.176787783280759</v>
      </c>
      <c r="AA31" s="26">
        <f t="shared" si="27"/>
        <v>5.9479034406929543</v>
      </c>
      <c r="AB31" s="39">
        <f t="shared" si="28"/>
        <v>0.97535423856906789</v>
      </c>
    </row>
    <row r="32" spans="1:28" s="30" customFormat="1" x14ac:dyDescent="0.15">
      <c r="A32" s="32" t="s">
        <v>41</v>
      </c>
      <c r="B32" s="26" t="s">
        <v>10</v>
      </c>
      <c r="C32" s="26">
        <f t="shared" si="18"/>
        <v>29.019808111887613</v>
      </c>
      <c r="D32" s="26">
        <f t="shared" si="9"/>
        <v>39.738714974062759</v>
      </c>
      <c r="E32" s="26">
        <f t="shared" si="9"/>
        <v>10.965234406920061</v>
      </c>
      <c r="F32" s="26">
        <f t="shared" si="9"/>
        <v>15.429055349104374</v>
      </c>
      <c r="G32" s="26">
        <f t="shared" si="9"/>
        <v>11.021171555934316</v>
      </c>
      <c r="H32" s="26">
        <f t="shared" si="9"/>
        <v>-10.039132374804353</v>
      </c>
      <c r="I32" s="26">
        <f t="shared" si="9"/>
        <v>-1.0776588489906231</v>
      </c>
      <c r="J32" s="26">
        <f t="shared" si="9"/>
        <v>-5.6890788805468873</v>
      </c>
      <c r="K32" s="26">
        <f t="shared" si="9"/>
        <v>1.9415425080928657</v>
      </c>
      <c r="L32" s="26">
        <f t="shared" si="9"/>
        <v>-1.0921890236190421</v>
      </c>
      <c r="M32" s="26">
        <f t="shared" si="9"/>
        <v>-10.741302713993406</v>
      </c>
      <c r="N32" s="26">
        <f t="shared" si="9"/>
        <v>-13.406785813309767</v>
      </c>
      <c r="O32" s="26">
        <f t="shared" si="9"/>
        <v>-5.0698071043085804</v>
      </c>
      <c r="P32" s="26">
        <f t="shared" si="9"/>
        <v>-15.988919310240561</v>
      </c>
      <c r="Q32" s="26">
        <f t="shared" si="9"/>
        <v>9.6469449379630277</v>
      </c>
      <c r="R32" s="26">
        <f t="shared" si="9"/>
        <v>9.4425962579524452</v>
      </c>
      <c r="S32" s="26">
        <f t="shared" si="19"/>
        <v>-0.75408607214372125</v>
      </c>
      <c r="T32" s="26">
        <f t="shared" si="20"/>
        <v>2.8053782795805375</v>
      </c>
      <c r="U32" s="26">
        <f t="shared" si="21"/>
        <v>2.0782553259241183</v>
      </c>
      <c r="V32" s="26">
        <f t="shared" si="22"/>
        <v>-2.5171278699566528</v>
      </c>
      <c r="W32" s="26">
        <f t="shared" si="23"/>
        <v>-4.3233858268527712</v>
      </c>
      <c r="X32" s="26">
        <f t="shared" si="24"/>
        <v>8.7785584961483494</v>
      </c>
      <c r="Y32" s="26">
        <f t="shared" si="25"/>
        <v>4.8338028363264414</v>
      </c>
      <c r="Z32" s="26">
        <f t="shared" si="26"/>
        <v>-7.3810751871398281</v>
      </c>
      <c r="AA32" s="26">
        <f t="shared" si="27"/>
        <v>-9.3786411331631996</v>
      </c>
      <c r="AB32" s="39">
        <f t="shared" si="28"/>
        <v>1.5511127269797242</v>
      </c>
    </row>
    <row r="33" spans="1:28" s="30" customFormat="1" ht="14" thickBo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s="30" customFormat="1" ht="14" thickTop="1" x14ac:dyDescent="0.15">
      <c r="A34" s="18" t="s">
        <v>1076</v>
      </c>
    </row>
  </sheetData>
  <mergeCells count="5">
    <mergeCell ref="A2:AB2"/>
    <mergeCell ref="A4:AB4"/>
    <mergeCell ref="B7:AB7"/>
    <mergeCell ref="B16:AB16"/>
    <mergeCell ref="B25:AB25"/>
  </mergeCells>
  <hyperlinks>
    <hyperlink ref="A1" location="ÍNDICE!A1" display="INDICE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B34"/>
  <sheetViews>
    <sheetView showGridLines="0" zoomScaleNormal="100" workbookViewId="0"/>
  </sheetViews>
  <sheetFormatPr baseColWidth="10" defaultColWidth="10.83203125" defaultRowHeight="13" x14ac:dyDescent="0.15"/>
  <cols>
    <col min="1" max="1" width="10.83203125" style="1"/>
    <col min="2" max="23" width="11" style="1" bestFit="1" customWidth="1"/>
    <col min="24" max="25" width="11" style="1" customWidth="1"/>
    <col min="26" max="26" width="11" style="57" customWidth="1"/>
    <col min="27" max="27" width="11" style="76" customWidth="1"/>
    <col min="28" max="28" width="11.5" style="1" bestFit="1" customWidth="1"/>
    <col min="29" max="16384" width="10.83203125" style="1"/>
  </cols>
  <sheetData>
    <row r="1" spans="1:28" s="2" customFormat="1" x14ac:dyDescent="0.15">
      <c r="A1" s="56" t="s">
        <v>0</v>
      </c>
    </row>
    <row r="2" spans="1:28" s="2" customFormat="1" x14ac:dyDescent="0.15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8"/>
      <c r="AA3" s="77"/>
      <c r="AB3" s="3"/>
    </row>
    <row r="4" spans="1:28" s="2" customFormat="1" x14ac:dyDescent="0.15">
      <c r="A4" s="83" t="s">
        <v>1109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2" customFormat="1" ht="14" thickTop="1" x14ac:dyDescent="0.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8"/>
      <c r="AA8" s="77"/>
      <c r="AB8" s="3"/>
    </row>
    <row r="9" spans="1:28" s="2" customFormat="1" x14ac:dyDescent="0.15">
      <c r="A9" s="7" t="s">
        <v>3</v>
      </c>
      <c r="B9" s="8">
        <v>9.76675</v>
      </c>
      <c r="C9" s="8">
        <v>41.534369999999988</v>
      </c>
      <c r="D9" s="8">
        <v>20.518632</v>
      </c>
      <c r="E9" s="8">
        <v>13.881878999999998</v>
      </c>
      <c r="F9" s="8">
        <v>17.694501000000002</v>
      </c>
      <c r="G9" s="8">
        <v>23.945488000000001</v>
      </c>
      <c r="H9" s="8">
        <v>23.119579000000002</v>
      </c>
      <c r="I9" s="8">
        <v>31.711750999999996</v>
      </c>
      <c r="J9" s="8">
        <v>37.411546999999999</v>
      </c>
      <c r="K9" s="8">
        <v>43.365787000000005</v>
      </c>
      <c r="L9" s="8">
        <v>59.540241999999999</v>
      </c>
      <c r="M9" s="8">
        <v>54.525660999999999</v>
      </c>
      <c r="N9" s="8">
        <v>67.773235000000014</v>
      </c>
      <c r="O9" s="25">
        <v>58.981543999999985</v>
      </c>
      <c r="P9" s="25">
        <v>45.87189200000001</v>
      </c>
      <c r="Q9" s="25">
        <v>52.237671999999996</v>
      </c>
      <c r="R9" s="25">
        <v>76.112556000000012</v>
      </c>
      <c r="S9" s="25">
        <v>64.646217000000021</v>
      </c>
      <c r="T9" s="25">
        <v>49.945285999999989</v>
      </c>
      <c r="U9" s="25">
        <v>33.971448000000002</v>
      </c>
      <c r="V9" s="25">
        <v>25.492811000000003</v>
      </c>
      <c r="W9" s="25">
        <v>22.036052000000002</v>
      </c>
      <c r="X9" s="25">
        <v>17.569186999999999</v>
      </c>
      <c r="Y9" s="9">
        <v>8.9946059999999992</v>
      </c>
      <c r="Z9" s="9">
        <v>1.463956</v>
      </c>
      <c r="AA9" s="9">
        <v>3.2791060000000001</v>
      </c>
      <c r="AB9" s="25">
        <f>SUM(B9:AA9)</f>
        <v>905.3917550000001</v>
      </c>
    </row>
    <row r="10" spans="1:28" s="2" customFormat="1" x14ac:dyDescent="0.15">
      <c r="A10" s="7" t="s">
        <v>4</v>
      </c>
      <c r="B10" s="8">
        <v>21.687107999999995</v>
      </c>
      <c r="C10" s="8">
        <v>37.251893000000003</v>
      </c>
      <c r="D10" s="8">
        <v>57.077860000000008</v>
      </c>
      <c r="E10" s="8">
        <v>61.805811000000006</v>
      </c>
      <c r="F10" s="8">
        <v>57.458979999999997</v>
      </c>
      <c r="G10" s="8">
        <v>75.667910000000006</v>
      </c>
      <c r="H10" s="8">
        <v>80.417243999999997</v>
      </c>
      <c r="I10" s="8">
        <v>100.275064</v>
      </c>
      <c r="J10" s="8">
        <v>96.415799999999976</v>
      </c>
      <c r="K10" s="8">
        <v>126.729805</v>
      </c>
      <c r="L10" s="8">
        <v>144.79643100000001</v>
      </c>
      <c r="M10" s="8">
        <v>167.87078500000001</v>
      </c>
      <c r="N10" s="8">
        <v>170.545334</v>
      </c>
      <c r="O10" s="10">
        <v>182.34201999999999</v>
      </c>
      <c r="P10" s="10">
        <v>132.66978400000002</v>
      </c>
      <c r="Q10" s="10">
        <v>162.97260799999998</v>
      </c>
      <c r="R10" s="10">
        <v>190.82046499999998</v>
      </c>
      <c r="S10" s="10">
        <v>178.92912099999992</v>
      </c>
      <c r="T10" s="10">
        <v>184.17531900000003</v>
      </c>
      <c r="U10" s="10">
        <v>140.18129900000005</v>
      </c>
      <c r="V10" s="10">
        <v>121.53531100000005</v>
      </c>
      <c r="W10" s="10">
        <v>135.61682399999998</v>
      </c>
      <c r="X10" s="10">
        <v>141.83710299999998</v>
      </c>
      <c r="Y10" s="10">
        <v>151.38783600000008</v>
      </c>
      <c r="Z10" s="10">
        <v>75.798451</v>
      </c>
      <c r="AA10" s="10">
        <v>46.639555000000001</v>
      </c>
      <c r="AB10" s="25">
        <f t="shared" ref="AB10:AB14" si="0">SUM(B10:AA10)</f>
        <v>3042.9057210000001</v>
      </c>
    </row>
    <row r="11" spans="1:28" s="2" customFormat="1" x14ac:dyDescent="0.15">
      <c r="A11" s="11" t="s">
        <v>5</v>
      </c>
      <c r="B11" s="8">
        <v>13.153405999999997</v>
      </c>
      <c r="C11" s="8">
        <v>12.14373</v>
      </c>
      <c r="D11" s="8">
        <v>18.473059000000003</v>
      </c>
      <c r="E11" s="8">
        <v>27.983402999999992</v>
      </c>
      <c r="F11" s="8">
        <v>41.253928000000009</v>
      </c>
      <c r="G11" s="8">
        <v>76.126033000000007</v>
      </c>
      <c r="H11" s="8">
        <v>86.144053000000028</v>
      </c>
      <c r="I11" s="8">
        <v>113.68108400000003</v>
      </c>
      <c r="J11" s="8">
        <v>124.88050200000001</v>
      </c>
      <c r="K11" s="8">
        <v>170.51532700000001</v>
      </c>
      <c r="L11" s="8">
        <v>215.71675300000004</v>
      </c>
      <c r="M11" s="8">
        <v>256.29462599999999</v>
      </c>
      <c r="N11" s="8">
        <v>265.36940800000002</v>
      </c>
      <c r="O11" s="12">
        <v>267.508759</v>
      </c>
      <c r="P11" s="12">
        <v>256.14596199999994</v>
      </c>
      <c r="Q11" s="12">
        <v>268.61764099999994</v>
      </c>
      <c r="R11" s="12">
        <v>296.58823799999999</v>
      </c>
      <c r="S11" s="12">
        <v>314.11982600000005</v>
      </c>
      <c r="T11" s="12">
        <v>328.00029999999998</v>
      </c>
      <c r="U11" s="12">
        <v>279.72965900000003</v>
      </c>
      <c r="V11" s="12">
        <v>326.22719599999988</v>
      </c>
      <c r="W11" s="12">
        <v>327.77986600000003</v>
      </c>
      <c r="X11" s="12">
        <v>335.45340100000004</v>
      </c>
      <c r="Y11" s="12">
        <v>361.28813399999973</v>
      </c>
      <c r="Z11" s="12">
        <v>351.71730999999983</v>
      </c>
      <c r="AA11" s="12">
        <v>309.7637720000003</v>
      </c>
      <c r="AB11" s="25">
        <f t="shared" si="0"/>
        <v>5444.6753759999992</v>
      </c>
    </row>
    <row r="12" spans="1:28" s="2" customFormat="1" x14ac:dyDescent="0.15">
      <c r="A12" s="7" t="s">
        <v>6</v>
      </c>
      <c r="B12" s="8">
        <v>5.2383109999999995</v>
      </c>
      <c r="C12" s="8">
        <v>6.8260250000000013</v>
      </c>
      <c r="D12" s="8">
        <v>6.9942369999999991</v>
      </c>
      <c r="E12" s="8">
        <v>9.8934420000000003</v>
      </c>
      <c r="F12" s="8">
        <v>9.4639939999999996</v>
      </c>
      <c r="G12" s="8">
        <v>13.856429</v>
      </c>
      <c r="H12" s="8">
        <v>13.039228</v>
      </c>
      <c r="I12" s="8">
        <v>20.365207999999999</v>
      </c>
      <c r="J12" s="8">
        <v>19.757099</v>
      </c>
      <c r="K12" s="8">
        <v>26.687621999999998</v>
      </c>
      <c r="L12" s="8">
        <v>48.352852999999989</v>
      </c>
      <c r="M12" s="8">
        <v>39.440080000000009</v>
      </c>
      <c r="N12" s="8">
        <v>51.422131999999998</v>
      </c>
      <c r="O12" s="25">
        <v>53.210526999999992</v>
      </c>
      <c r="P12" s="25">
        <v>41.866697999999992</v>
      </c>
      <c r="Q12" s="25">
        <v>45.272850999999996</v>
      </c>
      <c r="R12" s="25">
        <v>37.996289999999988</v>
      </c>
      <c r="S12" s="25">
        <v>27.178008000000002</v>
      </c>
      <c r="T12" s="25">
        <v>26.006132999999998</v>
      </c>
      <c r="U12" s="25">
        <v>19.78783</v>
      </c>
      <c r="V12" s="25">
        <v>12.359836</v>
      </c>
      <c r="W12" s="25">
        <v>14.936418999999999</v>
      </c>
      <c r="X12" s="25">
        <v>38.489407</v>
      </c>
      <c r="Y12" s="25">
        <v>41.01693800000001</v>
      </c>
      <c r="Z12" s="25">
        <v>9.352176</v>
      </c>
      <c r="AA12" s="25">
        <v>18.286795000000001</v>
      </c>
      <c r="AB12" s="25">
        <f t="shared" si="0"/>
        <v>657.09656799999982</v>
      </c>
    </row>
    <row r="13" spans="1:28" s="2" customFormat="1" x14ac:dyDescent="0.15">
      <c r="A13" s="7" t="s">
        <v>45</v>
      </c>
      <c r="B13" s="8">
        <f>SUM(B9:B12)</f>
        <v>49.845574999999997</v>
      </c>
      <c r="C13" s="8">
        <f t="shared" ref="C13:Z13" si="1">SUM(C9:C12)</f>
        <v>97.756017999999997</v>
      </c>
      <c r="D13" s="8">
        <f t="shared" si="1"/>
        <v>103.06378800000002</v>
      </c>
      <c r="E13" s="8">
        <f t="shared" si="1"/>
        <v>113.56453500000001</v>
      </c>
      <c r="F13" s="8">
        <f t="shared" si="1"/>
        <v>125.871403</v>
      </c>
      <c r="G13" s="8">
        <f t="shared" si="1"/>
        <v>189.59586000000002</v>
      </c>
      <c r="H13" s="8">
        <f t="shared" si="1"/>
        <v>202.72010400000002</v>
      </c>
      <c r="I13" s="8">
        <f t="shared" si="1"/>
        <v>266.03310700000003</v>
      </c>
      <c r="J13" s="8">
        <f t="shared" si="1"/>
        <v>278.46494799999999</v>
      </c>
      <c r="K13" s="8">
        <f t="shared" si="1"/>
        <v>367.298541</v>
      </c>
      <c r="L13" s="8">
        <f t="shared" si="1"/>
        <v>468.40627900000004</v>
      </c>
      <c r="M13" s="8">
        <f t="shared" si="1"/>
        <v>518.13115200000004</v>
      </c>
      <c r="N13" s="8">
        <f t="shared" si="1"/>
        <v>555.11010900000008</v>
      </c>
      <c r="O13" s="8">
        <f t="shared" si="1"/>
        <v>562.04284999999993</v>
      </c>
      <c r="P13" s="8">
        <f t="shared" si="1"/>
        <v>476.55433599999998</v>
      </c>
      <c r="Q13" s="8">
        <f t="shared" si="1"/>
        <v>529.10077199999989</v>
      </c>
      <c r="R13" s="8">
        <f t="shared" si="1"/>
        <v>601.51754899999992</v>
      </c>
      <c r="S13" s="8">
        <f t="shared" si="1"/>
        <v>584.87317199999995</v>
      </c>
      <c r="T13" s="8">
        <f t="shared" si="1"/>
        <v>588.12703799999997</v>
      </c>
      <c r="U13" s="8">
        <f t="shared" si="1"/>
        <v>473.67023600000005</v>
      </c>
      <c r="V13" s="8">
        <f t="shared" si="1"/>
        <v>485.6151539999999</v>
      </c>
      <c r="W13" s="8">
        <f t="shared" si="1"/>
        <v>500.36916100000002</v>
      </c>
      <c r="X13" s="8">
        <f t="shared" si="1"/>
        <v>533.34909800000003</v>
      </c>
      <c r="Y13" s="8">
        <f t="shared" si="1"/>
        <v>562.68751399999974</v>
      </c>
      <c r="Z13" s="8">
        <f t="shared" si="1"/>
        <v>438.33189299999981</v>
      </c>
      <c r="AA13" s="8">
        <v>377.96922800000027</v>
      </c>
      <c r="AB13" s="25">
        <f t="shared" si="0"/>
        <v>10050.069419999998</v>
      </c>
    </row>
    <row r="14" spans="1:28" s="2" customFormat="1" x14ac:dyDescent="0.15">
      <c r="A14" s="7" t="s">
        <v>41</v>
      </c>
      <c r="B14" s="8">
        <v>4329.7033300000003</v>
      </c>
      <c r="C14" s="8">
        <v>5343.1440100000009</v>
      </c>
      <c r="D14" s="8">
        <v>6979.551668000001</v>
      </c>
      <c r="E14" s="8">
        <v>8364.3323659999987</v>
      </c>
      <c r="F14" s="8">
        <v>9483.945690999999</v>
      </c>
      <c r="G14" s="8">
        <v>10773.456006999999</v>
      </c>
      <c r="H14" s="8">
        <v>10139.555328999999</v>
      </c>
      <c r="I14" s="8">
        <v>10181.207826</v>
      </c>
      <c r="J14" s="8">
        <v>9892.8327110000009</v>
      </c>
      <c r="K14" s="8">
        <v>9837.7516599999999</v>
      </c>
      <c r="L14" s="8">
        <v>10145.669152</v>
      </c>
      <c r="M14" s="8">
        <v>10251.943539</v>
      </c>
      <c r="N14" s="8">
        <v>9935.6302300000007</v>
      </c>
      <c r="O14" s="10">
        <v>9741.793314999999</v>
      </c>
      <c r="P14" s="10">
        <v>7772.9337450000003</v>
      </c>
      <c r="Q14" s="10">
        <v>9499.5680509999984</v>
      </c>
      <c r="R14" s="10">
        <v>11121.194267000001</v>
      </c>
      <c r="S14" s="10">
        <v>11335.644630000001</v>
      </c>
      <c r="T14" s="10">
        <v>11757.245448</v>
      </c>
      <c r="U14" s="10">
        <v>12564.607598000001</v>
      </c>
      <c r="V14" s="10">
        <v>12849.074717</v>
      </c>
      <c r="W14" s="10">
        <v>12425.834162000001</v>
      </c>
      <c r="X14" s="10">
        <v>11824.145253000013</v>
      </c>
      <c r="Y14" s="10">
        <v>13180.311770999977</v>
      </c>
      <c r="Z14" s="10">
        <v>11941.462872999982</v>
      </c>
      <c r="AA14" s="10">
        <v>9689.1026980000006</v>
      </c>
      <c r="AB14" s="25">
        <f t="shared" si="0"/>
        <v>261361.642047</v>
      </c>
    </row>
    <row r="15" spans="1:28" s="2" customFormat="1" x14ac:dyDescent="0.15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2" customFormat="1" x14ac:dyDescent="0.15">
      <c r="A16" s="11"/>
      <c r="B16" s="85" t="s">
        <v>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s="2" customFormat="1" x14ac:dyDescent="0.15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2" customFormat="1" x14ac:dyDescent="0.15">
      <c r="A18" s="7" t="s">
        <v>3</v>
      </c>
      <c r="B18" s="26">
        <f t="shared" ref="B18" si="2">B9/B$14*100</f>
        <v>0.22557550149746633</v>
      </c>
      <c r="C18" s="26">
        <f t="shared" ref="C18:AB18" si="3">C9/C$14*100</f>
        <v>0.77733951999545636</v>
      </c>
      <c r="D18" s="26">
        <f t="shared" si="3"/>
        <v>0.29398209191679553</v>
      </c>
      <c r="E18" s="26">
        <f t="shared" si="3"/>
        <v>0.16596517680751377</v>
      </c>
      <c r="F18" s="26">
        <f t="shared" si="3"/>
        <v>0.18657320040109038</v>
      </c>
      <c r="G18" s="26">
        <f t="shared" si="3"/>
        <v>0.22226375625835887</v>
      </c>
      <c r="H18" s="26">
        <f t="shared" si="3"/>
        <v>0.22801373679451228</v>
      </c>
      <c r="I18" s="26">
        <f t="shared" si="3"/>
        <v>0.31147336879831605</v>
      </c>
      <c r="J18" s="26">
        <f t="shared" si="3"/>
        <v>0.37816819603551466</v>
      </c>
      <c r="K18" s="26">
        <f t="shared" si="3"/>
        <v>0.44080993807074825</v>
      </c>
      <c r="L18" s="26">
        <f t="shared" si="3"/>
        <v>0.58685377088472201</v>
      </c>
      <c r="M18" s="26">
        <f t="shared" si="3"/>
        <v>0.53185682102691889</v>
      </c>
      <c r="N18" s="26">
        <f t="shared" si="3"/>
        <v>0.68212316109916271</v>
      </c>
      <c r="O18" s="26">
        <f t="shared" si="3"/>
        <v>0.60544852567527496</v>
      </c>
      <c r="P18" s="26">
        <f t="shared" si="3"/>
        <v>0.59014901586556634</v>
      </c>
      <c r="Q18" s="26">
        <f t="shared" si="3"/>
        <v>0.54989523438911569</v>
      </c>
      <c r="R18" s="26">
        <f t="shared" si="3"/>
        <v>0.68439192925394121</v>
      </c>
      <c r="S18" s="26">
        <f t="shared" si="3"/>
        <v>0.57029149298587367</v>
      </c>
      <c r="T18" s="26">
        <f t="shared" si="3"/>
        <v>0.42480431509998012</v>
      </c>
      <c r="U18" s="26">
        <f t="shared" si="3"/>
        <v>0.27037412617173562</v>
      </c>
      <c r="V18" s="26">
        <f t="shared" si="3"/>
        <v>0.19840192046102495</v>
      </c>
      <c r="W18" s="26">
        <f t="shared" si="3"/>
        <v>0.17734062528686756</v>
      </c>
      <c r="X18" s="26">
        <f t="shared" si="3"/>
        <v>0.1485873745972662</v>
      </c>
      <c r="Y18" s="26">
        <f t="shared" si="3"/>
        <v>6.8242740811263733E-2</v>
      </c>
      <c r="Z18" s="26">
        <f t="shared" si="3"/>
        <v>1.2259436013572928E-2</v>
      </c>
      <c r="AA18" s="26">
        <f t="shared" si="3"/>
        <v>3.3843237110871623E-2</v>
      </c>
      <c r="AB18" s="26">
        <f t="shared" si="3"/>
        <v>0.34641340171760393</v>
      </c>
    </row>
    <row r="19" spans="1:28" s="2" customFormat="1" x14ac:dyDescent="0.15">
      <c r="A19" s="7" t="s">
        <v>4</v>
      </c>
      <c r="B19" s="26">
        <f t="shared" ref="B19:AB19" si="4">B10/B$14*100</f>
        <v>0.50089131626484884</v>
      </c>
      <c r="C19" s="26">
        <f t="shared" si="4"/>
        <v>0.69719051049870528</v>
      </c>
      <c r="D19" s="26">
        <f t="shared" si="4"/>
        <v>0.81778691118072533</v>
      </c>
      <c r="E19" s="26">
        <f t="shared" si="4"/>
        <v>0.73892103153663724</v>
      </c>
      <c r="F19" s="26">
        <f t="shared" si="4"/>
        <v>0.60585521967430678</v>
      </c>
      <c r="G19" s="26">
        <f t="shared" si="4"/>
        <v>0.70235502842203246</v>
      </c>
      <c r="H19" s="26">
        <f t="shared" si="4"/>
        <v>0.79310424757977083</v>
      </c>
      <c r="I19" s="26">
        <f t="shared" si="4"/>
        <v>0.98490341925763569</v>
      </c>
      <c r="J19" s="26">
        <f t="shared" si="4"/>
        <v>0.97460255132782825</v>
      </c>
      <c r="K19" s="26">
        <f t="shared" si="4"/>
        <v>1.2881988627064003</v>
      </c>
      <c r="L19" s="26">
        <f t="shared" si="4"/>
        <v>1.4271747760615328</v>
      </c>
      <c r="M19" s="26">
        <f t="shared" si="4"/>
        <v>1.6374532727515836</v>
      </c>
      <c r="N19" s="26">
        <f t="shared" si="4"/>
        <v>1.7165024266407303</v>
      </c>
      <c r="O19" s="26">
        <f t="shared" si="4"/>
        <v>1.8717500372260771</v>
      </c>
      <c r="P19" s="26">
        <f t="shared" si="4"/>
        <v>1.7068173787708005</v>
      </c>
      <c r="Q19" s="26">
        <f t="shared" si="4"/>
        <v>1.7155791413362653</v>
      </c>
      <c r="R19" s="26">
        <f t="shared" si="4"/>
        <v>1.7158270993091356</v>
      </c>
      <c r="S19" s="26">
        <f t="shared" si="4"/>
        <v>1.5784644529739453</v>
      </c>
      <c r="T19" s="26">
        <f t="shared" si="4"/>
        <v>1.5664835765704772</v>
      </c>
      <c r="U19" s="26">
        <f t="shared" si="4"/>
        <v>1.1156838596560208</v>
      </c>
      <c r="V19" s="26">
        <f t="shared" si="4"/>
        <v>0.94586819422259605</v>
      </c>
      <c r="W19" s="26">
        <f t="shared" si="4"/>
        <v>1.0914102202871487</v>
      </c>
      <c r="X19" s="26">
        <f t="shared" si="4"/>
        <v>1.1995548089534267</v>
      </c>
      <c r="Y19" s="26">
        <f t="shared" si="4"/>
        <v>1.1485907058214788</v>
      </c>
      <c r="Z19" s="26">
        <f t="shared" si="4"/>
        <v>0.63475012907658612</v>
      </c>
      <c r="AA19" s="26">
        <f t="shared" si="4"/>
        <v>0.48136093148880776</v>
      </c>
      <c r="AB19" s="26">
        <f t="shared" si="4"/>
        <v>1.164251072639344</v>
      </c>
    </row>
    <row r="20" spans="1:28" s="2" customFormat="1" x14ac:dyDescent="0.15">
      <c r="A20" s="11" t="s">
        <v>5</v>
      </c>
      <c r="B20" s="26">
        <f t="shared" ref="B20:AB20" si="5">B11/B$14*100</f>
        <v>0.30379462511580435</v>
      </c>
      <c r="C20" s="26">
        <f t="shared" si="5"/>
        <v>0.22727686128751742</v>
      </c>
      <c r="D20" s="26">
        <f t="shared" si="5"/>
        <v>0.26467400599232876</v>
      </c>
      <c r="E20" s="26">
        <f t="shared" si="5"/>
        <v>0.33455632530516299</v>
      </c>
      <c r="F20" s="26">
        <f t="shared" si="5"/>
        <v>0.43498697002397269</v>
      </c>
      <c r="G20" s="26">
        <f t="shared" si="5"/>
        <v>0.70660735933332353</v>
      </c>
      <c r="H20" s="26">
        <f t="shared" si="5"/>
        <v>0.84958413071252392</v>
      </c>
      <c r="I20" s="26">
        <f t="shared" si="5"/>
        <v>1.1165775804093681</v>
      </c>
      <c r="J20" s="26">
        <f t="shared" si="5"/>
        <v>1.2623331016316828</v>
      </c>
      <c r="K20" s="26">
        <f t="shared" si="5"/>
        <v>1.7332753752395496</v>
      </c>
      <c r="L20" s="26">
        <f t="shared" si="5"/>
        <v>2.1261954215949976</v>
      </c>
      <c r="M20" s="26">
        <f t="shared" si="5"/>
        <v>2.4999613490360639</v>
      </c>
      <c r="N20" s="26">
        <f t="shared" si="5"/>
        <v>2.6708865150670968</v>
      </c>
      <c r="O20" s="26">
        <f t="shared" si="5"/>
        <v>2.7459909110173935</v>
      </c>
      <c r="P20" s="26">
        <f t="shared" si="5"/>
        <v>3.2953575883078616</v>
      </c>
      <c r="Q20" s="26">
        <f t="shared" si="5"/>
        <v>2.827682685758782</v>
      </c>
      <c r="R20" s="26">
        <f t="shared" si="5"/>
        <v>2.66687399643821</v>
      </c>
      <c r="S20" s="26">
        <f t="shared" si="5"/>
        <v>2.7710803950988008</v>
      </c>
      <c r="T20" s="26">
        <f t="shared" si="5"/>
        <v>2.7897716471998586</v>
      </c>
      <c r="U20" s="26">
        <f t="shared" si="5"/>
        <v>2.2263302440461938</v>
      </c>
      <c r="V20" s="26">
        <f t="shared" si="5"/>
        <v>2.5389158611427809</v>
      </c>
      <c r="W20" s="26">
        <f t="shared" si="5"/>
        <v>2.6378902351875766</v>
      </c>
      <c r="X20" s="26">
        <f t="shared" si="5"/>
        <v>2.8370202989081941</v>
      </c>
      <c r="Y20" s="26">
        <f t="shared" si="5"/>
        <v>2.7411197874311677</v>
      </c>
      <c r="Z20" s="26">
        <f t="shared" si="5"/>
        <v>2.9453452540998439</v>
      </c>
      <c r="AA20" s="26">
        <f t="shared" si="5"/>
        <v>3.1970326010058803</v>
      </c>
      <c r="AB20" s="26">
        <f t="shared" si="5"/>
        <v>2.0831960395400704</v>
      </c>
    </row>
    <row r="21" spans="1:28" s="2" customFormat="1" x14ac:dyDescent="0.15">
      <c r="A21" s="7" t="s">
        <v>6</v>
      </c>
      <c r="B21" s="26">
        <f t="shared" ref="B21:AB21" si="6">B12/B$14*100</f>
        <v>0.12098544867276159</v>
      </c>
      <c r="C21" s="26">
        <f t="shared" si="6"/>
        <v>0.1277529669277995</v>
      </c>
      <c r="D21" s="26">
        <f t="shared" si="6"/>
        <v>0.10021040509044911</v>
      </c>
      <c r="E21" s="26">
        <f t="shared" si="6"/>
        <v>0.11828131125223632</v>
      </c>
      <c r="F21" s="26">
        <f t="shared" si="6"/>
        <v>9.978962668439853E-2</v>
      </c>
      <c r="G21" s="26">
        <f t="shared" si="6"/>
        <v>0.12861637891310695</v>
      </c>
      <c r="H21" s="26">
        <f t="shared" si="6"/>
        <v>0.1285976315224267</v>
      </c>
      <c r="I21" s="26">
        <f t="shared" si="6"/>
        <v>0.20002742649052768</v>
      </c>
      <c r="J21" s="26">
        <f t="shared" si="6"/>
        <v>0.19971124123055028</v>
      </c>
      <c r="K21" s="26">
        <f t="shared" si="6"/>
        <v>0.27127765491896955</v>
      </c>
      <c r="L21" s="26">
        <f t="shared" si="6"/>
        <v>0.4765861401115003</v>
      </c>
      <c r="M21" s="26">
        <f t="shared" si="6"/>
        <v>0.38470832237774</v>
      </c>
      <c r="N21" s="26">
        <f t="shared" si="6"/>
        <v>0.51755279544053634</v>
      </c>
      <c r="O21" s="26">
        <f t="shared" si="6"/>
        <v>0.54620874493476146</v>
      </c>
      <c r="P21" s="26">
        <f t="shared" si="6"/>
        <v>0.53862157292838209</v>
      </c>
      <c r="Q21" s="26">
        <f t="shared" si="6"/>
        <v>0.47657799551458785</v>
      </c>
      <c r="R21" s="26">
        <f t="shared" si="6"/>
        <v>0.34165656212612572</v>
      </c>
      <c r="S21" s="26">
        <f t="shared" si="6"/>
        <v>0.23975705738051176</v>
      </c>
      <c r="T21" s="26">
        <f t="shared" si="6"/>
        <v>0.2211923967652121</v>
      </c>
      <c r="U21" s="26">
        <f t="shared" si="6"/>
        <v>0.1574886429652588</v>
      </c>
      <c r="V21" s="26">
        <f t="shared" si="6"/>
        <v>9.6192420639030829E-2</v>
      </c>
      <c r="W21" s="26">
        <f t="shared" si="6"/>
        <v>0.12020455774049946</v>
      </c>
      <c r="X21" s="26">
        <f t="shared" si="6"/>
        <v>0.32551534319349212</v>
      </c>
      <c r="Y21" s="26">
        <f t="shared" si="6"/>
        <v>0.31119854152651882</v>
      </c>
      <c r="Z21" s="26">
        <f t="shared" si="6"/>
        <v>7.8316836885584259E-2</v>
      </c>
      <c r="AA21" s="26">
        <f t="shared" si="6"/>
        <v>0.18873569173515639</v>
      </c>
      <c r="AB21" s="26">
        <f t="shared" si="6"/>
        <v>0.25141277918732841</v>
      </c>
    </row>
    <row r="22" spans="1:28" s="2" customFormat="1" x14ac:dyDescent="0.15">
      <c r="A22" s="7" t="s">
        <v>45</v>
      </c>
      <c r="B22" s="26">
        <f t="shared" ref="B22:AB22" si="7">B13/B$14*100</f>
        <v>1.1512468915508813</v>
      </c>
      <c r="C22" s="26">
        <f t="shared" si="7"/>
        <v>1.829559858709479</v>
      </c>
      <c r="D22" s="26">
        <f t="shared" si="7"/>
        <v>1.4766534141802989</v>
      </c>
      <c r="E22" s="26">
        <f t="shared" si="7"/>
        <v>1.3577238449015503</v>
      </c>
      <c r="F22" s="26">
        <f t="shared" si="7"/>
        <v>1.3272050167837681</v>
      </c>
      <c r="G22" s="26">
        <f t="shared" si="7"/>
        <v>1.7598425229268218</v>
      </c>
      <c r="H22" s="26">
        <f t="shared" si="7"/>
        <v>1.9992997466092337</v>
      </c>
      <c r="I22" s="26">
        <f t="shared" si="7"/>
        <v>2.6129817949558478</v>
      </c>
      <c r="J22" s="26">
        <f t="shared" si="7"/>
        <v>2.8148150902255762</v>
      </c>
      <c r="K22" s="26">
        <f t="shared" si="7"/>
        <v>3.7335618309356673</v>
      </c>
      <c r="L22" s="26">
        <f t="shared" si="7"/>
        <v>4.6168101086527535</v>
      </c>
      <c r="M22" s="26">
        <f t="shared" si="7"/>
        <v>5.0539797651923068</v>
      </c>
      <c r="N22" s="26">
        <f t="shared" si="7"/>
        <v>5.5870648982475268</v>
      </c>
      <c r="O22" s="26">
        <f t="shared" si="7"/>
        <v>5.7693982188535067</v>
      </c>
      <c r="P22" s="26">
        <f t="shared" si="7"/>
        <v>6.1309455558726107</v>
      </c>
      <c r="Q22" s="26">
        <f t="shared" si="7"/>
        <v>5.5697350569987512</v>
      </c>
      <c r="R22" s="26">
        <f t="shared" si="7"/>
        <v>5.4087495871274118</v>
      </c>
      <c r="S22" s="26">
        <f t="shared" si="7"/>
        <v>5.1595933984391316</v>
      </c>
      <c r="T22" s="26">
        <f t="shared" si="7"/>
        <v>5.0022519356355284</v>
      </c>
      <c r="U22" s="26">
        <f t="shared" si="7"/>
        <v>3.7698768728392089</v>
      </c>
      <c r="V22" s="26">
        <f t="shared" si="7"/>
        <v>3.7793783964654324</v>
      </c>
      <c r="W22" s="26">
        <f t="shared" si="7"/>
        <v>4.0268456385020919</v>
      </c>
      <c r="X22" s="26">
        <f t="shared" si="7"/>
        <v>4.5106778256523796</v>
      </c>
      <c r="Y22" s="26">
        <f t="shared" si="7"/>
        <v>4.2691517755904282</v>
      </c>
      <c r="Z22" s="26">
        <f t="shared" si="7"/>
        <v>3.6706716560755872</v>
      </c>
      <c r="AA22" s="26">
        <f t="shared" si="7"/>
        <v>3.9009724613407153</v>
      </c>
      <c r="AB22" s="26">
        <f t="shared" si="7"/>
        <v>3.8452732930843463</v>
      </c>
    </row>
    <row r="23" spans="1:28" s="2" customFormat="1" x14ac:dyDescent="0.15">
      <c r="A23" s="7" t="s">
        <v>41</v>
      </c>
      <c r="B23" s="26">
        <f t="shared" ref="B23:AB23" si="8">B14/B$14*100</f>
        <v>100</v>
      </c>
      <c r="C23" s="26">
        <f t="shared" si="8"/>
        <v>100</v>
      </c>
      <c r="D23" s="26">
        <f t="shared" si="8"/>
        <v>100</v>
      </c>
      <c r="E23" s="26">
        <f t="shared" si="8"/>
        <v>100</v>
      </c>
      <c r="F23" s="26">
        <f t="shared" si="8"/>
        <v>100</v>
      </c>
      <c r="G23" s="26">
        <f t="shared" si="8"/>
        <v>100</v>
      </c>
      <c r="H23" s="26">
        <f t="shared" si="8"/>
        <v>100</v>
      </c>
      <c r="I23" s="26">
        <f t="shared" si="8"/>
        <v>100</v>
      </c>
      <c r="J23" s="26">
        <f t="shared" si="8"/>
        <v>100</v>
      </c>
      <c r="K23" s="26">
        <f t="shared" si="8"/>
        <v>100</v>
      </c>
      <c r="L23" s="26">
        <f t="shared" si="8"/>
        <v>100</v>
      </c>
      <c r="M23" s="26">
        <f t="shared" si="8"/>
        <v>100</v>
      </c>
      <c r="N23" s="26">
        <f t="shared" si="8"/>
        <v>100</v>
      </c>
      <c r="O23" s="26">
        <f t="shared" si="8"/>
        <v>100</v>
      </c>
      <c r="P23" s="26">
        <f t="shared" si="8"/>
        <v>100</v>
      </c>
      <c r="Q23" s="26">
        <f t="shared" si="8"/>
        <v>100</v>
      </c>
      <c r="R23" s="26">
        <f t="shared" si="8"/>
        <v>100</v>
      </c>
      <c r="S23" s="26">
        <f t="shared" si="8"/>
        <v>100</v>
      </c>
      <c r="T23" s="26">
        <f t="shared" si="8"/>
        <v>100</v>
      </c>
      <c r="U23" s="26">
        <f t="shared" si="8"/>
        <v>100</v>
      </c>
      <c r="V23" s="26">
        <f t="shared" si="8"/>
        <v>100</v>
      </c>
      <c r="W23" s="26">
        <f t="shared" si="8"/>
        <v>100</v>
      </c>
      <c r="X23" s="26">
        <f t="shared" si="8"/>
        <v>100</v>
      </c>
      <c r="Y23" s="26">
        <f t="shared" si="8"/>
        <v>100</v>
      </c>
      <c r="Z23" s="26">
        <f t="shared" si="8"/>
        <v>100</v>
      </c>
      <c r="AA23" s="26">
        <f t="shared" si="8"/>
        <v>100</v>
      </c>
      <c r="AB23" s="26">
        <f t="shared" si="8"/>
        <v>100</v>
      </c>
    </row>
    <row r="24" spans="1:28" s="2" customFormat="1" x14ac:dyDescent="0.15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2" customFormat="1" x14ac:dyDescent="0.15">
      <c r="A25" s="11"/>
      <c r="B25" s="85" t="s">
        <v>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8" s="2" customFormat="1" x14ac:dyDescent="0.1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2" customFormat="1" x14ac:dyDescent="0.15">
      <c r="A27" s="7" t="s">
        <v>3</v>
      </c>
      <c r="B27" s="26" t="s">
        <v>10</v>
      </c>
      <c r="C27" s="26">
        <f>IFERROR((C9/B9)*100-100,"--")</f>
        <v>325.26295850717986</v>
      </c>
      <c r="D27" s="26">
        <f t="shared" ref="D27:S32" si="9">IFERROR((D9/C9)*100-100,"--")</f>
        <v>-50.598427278420246</v>
      </c>
      <c r="E27" s="26">
        <f t="shared" si="9"/>
        <v>-32.345007211007058</v>
      </c>
      <c r="F27" s="26">
        <f t="shared" si="9"/>
        <v>27.464740183947754</v>
      </c>
      <c r="G27" s="26">
        <f t="shared" si="9"/>
        <v>35.327286143870339</v>
      </c>
      <c r="H27" s="26">
        <f t="shared" si="9"/>
        <v>-3.4491216048718627</v>
      </c>
      <c r="I27" s="26">
        <f t="shared" si="9"/>
        <v>37.164050435347434</v>
      </c>
      <c r="J27" s="26">
        <f t="shared" si="9"/>
        <v>17.973766254660632</v>
      </c>
      <c r="K27" s="26">
        <f t="shared" si="9"/>
        <v>15.915513998926613</v>
      </c>
      <c r="L27" s="26">
        <f t="shared" si="9"/>
        <v>37.297731965523866</v>
      </c>
      <c r="M27" s="26">
        <f t="shared" si="9"/>
        <v>-8.4221710083072878</v>
      </c>
      <c r="N27" s="26">
        <f t="shared" si="9"/>
        <v>24.296035585886827</v>
      </c>
      <c r="O27" s="26">
        <f t="shared" si="9"/>
        <v>-12.972216834566069</v>
      </c>
      <c r="P27" s="26">
        <f t="shared" si="9"/>
        <v>-22.226701966296403</v>
      </c>
      <c r="Q27" s="26">
        <f t="shared" si="9"/>
        <v>13.877299850636177</v>
      </c>
      <c r="R27" s="26">
        <f t="shared" si="9"/>
        <v>45.704341495156996</v>
      </c>
      <c r="S27" s="26">
        <f t="shared" si="9"/>
        <v>-15.064976927065743</v>
      </c>
      <c r="T27" s="26">
        <f t="shared" ref="T27" si="10">IFERROR((T9/S9)*100-100,"--")</f>
        <v>-22.740589754849893</v>
      </c>
      <c r="U27" s="26">
        <f t="shared" ref="U27" si="11">IFERROR((U9/T9)*100-100,"--")</f>
        <v>-31.982674000505256</v>
      </c>
      <c r="V27" s="26">
        <f t="shared" ref="V27" si="12">IFERROR((V9/U9)*100-100,"--")</f>
        <v>-24.958126600903199</v>
      </c>
      <c r="W27" s="26">
        <f t="shared" ref="W27" si="13">IFERROR((W9/V9)*100-100,"--")</f>
        <v>-13.559740430351127</v>
      </c>
      <c r="X27" s="26">
        <f t="shared" ref="X27" si="14">IFERROR((X9/W9)*100-100,"--")</f>
        <v>-20.270713646891025</v>
      </c>
      <c r="Y27" s="26">
        <f t="shared" ref="Y27" si="15">IFERROR((Y9/X9)*100-100,"--")</f>
        <v>-48.80465442140266</v>
      </c>
      <c r="Z27" s="26">
        <f t="shared" ref="Z27" si="16">IFERROR((Z9/Y9)*100-100,"--")</f>
        <v>-83.724067513351883</v>
      </c>
      <c r="AA27" s="26">
        <f t="shared" ref="AA27" si="17">IFERROR((AA9/Z9)*100-100,"--")</f>
        <v>123.98938219454686</v>
      </c>
      <c r="AB27" s="27">
        <f>(POWER(AA9/B9,1/26)*100-100)</f>
        <v>-4.1108568474067795</v>
      </c>
    </row>
    <row r="28" spans="1:28" s="2" customFormat="1" x14ac:dyDescent="0.15">
      <c r="A28" s="7" t="s">
        <v>4</v>
      </c>
      <c r="B28" s="26" t="s">
        <v>10</v>
      </c>
      <c r="C28" s="26">
        <f t="shared" ref="C28:R32" si="18">IFERROR((C10/B10)*100-100,"--")</f>
        <v>71.769758328311951</v>
      </c>
      <c r="D28" s="26">
        <f t="shared" si="18"/>
        <v>53.221367837602259</v>
      </c>
      <c r="E28" s="26">
        <f t="shared" si="18"/>
        <v>8.283336130681846</v>
      </c>
      <c r="F28" s="26">
        <f t="shared" si="18"/>
        <v>-7.0330458085891081</v>
      </c>
      <c r="G28" s="26">
        <f t="shared" si="18"/>
        <v>31.690311940796732</v>
      </c>
      <c r="H28" s="26">
        <f t="shared" si="18"/>
        <v>6.2765497289405658</v>
      </c>
      <c r="I28" s="26">
        <f t="shared" si="18"/>
        <v>24.693484894856638</v>
      </c>
      <c r="J28" s="26">
        <f t="shared" si="18"/>
        <v>-3.8486776732448931</v>
      </c>
      <c r="K28" s="26">
        <f t="shared" si="18"/>
        <v>31.440910099796952</v>
      </c>
      <c r="L28" s="26">
        <f t="shared" si="18"/>
        <v>14.256019726377716</v>
      </c>
      <c r="M28" s="26">
        <f t="shared" si="18"/>
        <v>15.935720128350411</v>
      </c>
      <c r="N28" s="26">
        <f t="shared" si="18"/>
        <v>1.593218855800302</v>
      </c>
      <c r="O28" s="26">
        <f t="shared" si="18"/>
        <v>6.9170382579918623</v>
      </c>
      <c r="P28" s="26">
        <f t="shared" si="18"/>
        <v>-27.24124477725978</v>
      </c>
      <c r="Q28" s="26">
        <f t="shared" si="18"/>
        <v>22.840787921988294</v>
      </c>
      <c r="R28" s="26">
        <f t="shared" si="18"/>
        <v>17.087446376264666</v>
      </c>
      <c r="S28" s="26">
        <f t="shared" ref="S28:S32" si="19">IFERROR((S10/R10)*100-100,"--")</f>
        <v>-6.2316921824920968</v>
      </c>
      <c r="T28" s="26">
        <f t="shared" ref="T28:T32" si="20">IFERROR((T10/S10)*100-100,"--")</f>
        <v>2.9319978607619248</v>
      </c>
      <c r="U28" s="26">
        <f t="shared" ref="U28:U32" si="21">IFERROR((U10/T10)*100-100,"--")</f>
        <v>-23.887033419499588</v>
      </c>
      <c r="V28" s="26">
        <f t="shared" ref="V28:V32" si="22">IFERROR((V10/U10)*100-100,"--")</f>
        <v>-13.301337719805261</v>
      </c>
      <c r="W28" s="26">
        <f t="shared" ref="W28:W32" si="23">IFERROR((W10/V10)*100-100,"--")</f>
        <v>11.586355343263094</v>
      </c>
      <c r="X28" s="26">
        <f t="shared" ref="X28:X32" si="24">IFERROR((X10/W10)*100-100,"--")</f>
        <v>4.5866573309518088</v>
      </c>
      <c r="Y28" s="26">
        <f t="shared" ref="Y28:Y32" si="25">IFERROR((Y10/X10)*100-100,"--")</f>
        <v>6.7335928314893039</v>
      </c>
      <c r="Z28" s="26">
        <f t="shared" ref="Z28:Z32" si="26">IFERROR((Z10/Y10)*100-100,"--")</f>
        <v>-49.930950198667247</v>
      </c>
      <c r="AA28" s="26">
        <f t="shared" ref="AA28:AA32" si="27">IFERROR((AA10/Z10)*100-100,"--")</f>
        <v>-38.46898665514945</v>
      </c>
      <c r="AB28" s="27">
        <f t="shared" ref="AB28:AB32" si="28">(POWER(AA10/B10,1/26)*100-100)</f>
        <v>2.9889168453065338</v>
      </c>
    </row>
    <row r="29" spans="1:28" s="2" customFormat="1" x14ac:dyDescent="0.15">
      <c r="A29" s="11" t="s">
        <v>5</v>
      </c>
      <c r="B29" s="26" t="s">
        <v>10</v>
      </c>
      <c r="C29" s="26">
        <f t="shared" si="18"/>
        <v>-7.6761562746561367</v>
      </c>
      <c r="D29" s="26">
        <f t="shared" si="9"/>
        <v>52.120139364099856</v>
      </c>
      <c r="E29" s="26">
        <f t="shared" si="9"/>
        <v>51.482236915932475</v>
      </c>
      <c r="F29" s="26">
        <f t="shared" si="9"/>
        <v>47.422842032471948</v>
      </c>
      <c r="G29" s="26">
        <f t="shared" si="9"/>
        <v>84.530387021570391</v>
      </c>
      <c r="H29" s="26">
        <f t="shared" si="9"/>
        <v>13.15978201570023</v>
      </c>
      <c r="I29" s="26">
        <f t="shared" si="9"/>
        <v>31.966258889629898</v>
      </c>
      <c r="J29" s="26">
        <f t="shared" si="9"/>
        <v>9.8516108449493487</v>
      </c>
      <c r="K29" s="26">
        <f t="shared" si="9"/>
        <v>36.54279432669162</v>
      </c>
      <c r="L29" s="26">
        <f t="shared" si="9"/>
        <v>26.508717307271752</v>
      </c>
      <c r="M29" s="26">
        <f t="shared" si="9"/>
        <v>18.810719351037136</v>
      </c>
      <c r="N29" s="26">
        <f t="shared" si="9"/>
        <v>3.5407617169468182</v>
      </c>
      <c r="O29" s="26">
        <f t="shared" si="9"/>
        <v>0.8061784574656059</v>
      </c>
      <c r="P29" s="26">
        <f t="shared" si="9"/>
        <v>-4.2476354951802051</v>
      </c>
      <c r="Q29" s="26">
        <f t="shared" si="9"/>
        <v>4.8689734956665092</v>
      </c>
      <c r="R29" s="26">
        <f t="shared" si="9"/>
        <v>10.412792285671244</v>
      </c>
      <c r="S29" s="26">
        <f t="shared" si="19"/>
        <v>5.9110867370270057</v>
      </c>
      <c r="T29" s="26">
        <f t="shared" si="20"/>
        <v>4.4188468384036099</v>
      </c>
      <c r="U29" s="26">
        <f t="shared" si="21"/>
        <v>-14.716645381117019</v>
      </c>
      <c r="V29" s="26">
        <f t="shared" si="22"/>
        <v>16.622312115999051</v>
      </c>
      <c r="W29" s="26">
        <f t="shared" si="23"/>
        <v>0.4759474436950768</v>
      </c>
      <c r="X29" s="26">
        <f t="shared" si="24"/>
        <v>2.3410635600174459</v>
      </c>
      <c r="Y29" s="26">
        <f t="shared" si="25"/>
        <v>7.7014371960413257</v>
      </c>
      <c r="Z29" s="26">
        <f t="shared" si="26"/>
        <v>-2.6490834044385991</v>
      </c>
      <c r="AA29" s="26">
        <f t="shared" si="27"/>
        <v>-11.928198245346394</v>
      </c>
      <c r="AB29" s="27">
        <f t="shared" si="28"/>
        <v>12.919497908257654</v>
      </c>
    </row>
    <row r="30" spans="1:28" s="2" customFormat="1" x14ac:dyDescent="0.15">
      <c r="A30" s="7" t="s">
        <v>6</v>
      </c>
      <c r="B30" s="26" t="s">
        <v>10</v>
      </c>
      <c r="C30" s="26">
        <f t="shared" si="18"/>
        <v>30.309655154113642</v>
      </c>
      <c r="D30" s="26">
        <f t="shared" si="9"/>
        <v>2.4642745961228911</v>
      </c>
      <c r="E30" s="26">
        <f t="shared" si="9"/>
        <v>41.451340582253664</v>
      </c>
      <c r="F30" s="26">
        <f t="shared" si="9"/>
        <v>-4.3407339932856672</v>
      </c>
      <c r="G30" s="26">
        <f t="shared" si="9"/>
        <v>46.412064504690107</v>
      </c>
      <c r="H30" s="26">
        <f t="shared" si="9"/>
        <v>-5.8976306233012821</v>
      </c>
      <c r="I30" s="26">
        <f t="shared" si="9"/>
        <v>56.184154460678201</v>
      </c>
      <c r="J30" s="26">
        <f t="shared" si="9"/>
        <v>-2.9860190968832683</v>
      </c>
      <c r="K30" s="26">
        <f t="shared" si="9"/>
        <v>35.078646920785275</v>
      </c>
      <c r="L30" s="26">
        <f t="shared" si="9"/>
        <v>81.180822330292273</v>
      </c>
      <c r="M30" s="26">
        <f t="shared" si="9"/>
        <v>-18.432775828139825</v>
      </c>
      <c r="N30" s="26">
        <f t="shared" si="9"/>
        <v>30.380394765933517</v>
      </c>
      <c r="O30" s="26">
        <f t="shared" si="9"/>
        <v>3.4778701902130109</v>
      </c>
      <c r="P30" s="26">
        <f t="shared" si="9"/>
        <v>-21.318768370777462</v>
      </c>
      <c r="Q30" s="26">
        <f t="shared" si="9"/>
        <v>8.135709675503918</v>
      </c>
      <c r="R30" s="26">
        <f t="shared" si="9"/>
        <v>-16.072681174861302</v>
      </c>
      <c r="S30" s="26">
        <f t="shared" si="19"/>
        <v>-28.471942918637552</v>
      </c>
      <c r="T30" s="26">
        <f t="shared" si="20"/>
        <v>-4.3118502283169704</v>
      </c>
      <c r="U30" s="26">
        <f t="shared" si="21"/>
        <v>-23.910909784242037</v>
      </c>
      <c r="V30" s="26">
        <f t="shared" si="22"/>
        <v>-37.538193930309696</v>
      </c>
      <c r="W30" s="26">
        <f t="shared" si="23"/>
        <v>20.846417379648074</v>
      </c>
      <c r="X30" s="26">
        <f t="shared" si="24"/>
        <v>157.68831873289042</v>
      </c>
      <c r="Y30" s="26">
        <f t="shared" si="25"/>
        <v>6.5668223986927217</v>
      </c>
      <c r="Z30" s="26">
        <f t="shared" si="26"/>
        <v>-77.199234131031432</v>
      </c>
      <c r="AA30" s="26">
        <f t="shared" si="27"/>
        <v>95.535188815950448</v>
      </c>
      <c r="AB30" s="27">
        <f t="shared" si="28"/>
        <v>4.9258631833085218</v>
      </c>
    </row>
    <row r="31" spans="1:28" s="2" customFormat="1" x14ac:dyDescent="0.15">
      <c r="A31" s="7" t="s">
        <v>45</v>
      </c>
      <c r="B31" s="26" t="s">
        <v>10</v>
      </c>
      <c r="C31" s="26">
        <f t="shared" si="18"/>
        <v>96.117745657463075</v>
      </c>
      <c r="D31" s="26">
        <f t="shared" si="9"/>
        <v>5.429609458928681</v>
      </c>
      <c r="E31" s="26">
        <f t="shared" si="9"/>
        <v>10.188590196199641</v>
      </c>
      <c r="F31" s="26">
        <f t="shared" si="9"/>
        <v>10.836893753846638</v>
      </c>
      <c r="G31" s="26">
        <f t="shared" si="9"/>
        <v>50.626635980215468</v>
      </c>
      <c r="H31" s="26">
        <f t="shared" si="9"/>
        <v>6.9222207700104832</v>
      </c>
      <c r="I31" s="26">
        <f t="shared" si="9"/>
        <v>31.231733681431024</v>
      </c>
      <c r="J31" s="26">
        <f t="shared" si="9"/>
        <v>4.6730428179376844</v>
      </c>
      <c r="K31" s="26">
        <f t="shared" si="9"/>
        <v>31.901175942618096</v>
      </c>
      <c r="L31" s="26">
        <f t="shared" si="9"/>
        <v>27.527399843387897</v>
      </c>
      <c r="M31" s="26">
        <f t="shared" si="9"/>
        <v>10.615757138473384</v>
      </c>
      <c r="N31" s="26">
        <f t="shared" si="9"/>
        <v>7.1369877794956551</v>
      </c>
      <c r="O31" s="26">
        <f t="shared" si="9"/>
        <v>1.2488947485551591</v>
      </c>
      <c r="P31" s="26">
        <f t="shared" si="9"/>
        <v>-15.210319640219595</v>
      </c>
      <c r="Q31" s="26">
        <f t="shared" si="9"/>
        <v>11.026326282340221</v>
      </c>
      <c r="R31" s="26">
        <f t="shared" si="9"/>
        <v>13.686764569680122</v>
      </c>
      <c r="S31" s="26">
        <f t="shared" si="19"/>
        <v>-2.7670642407142765</v>
      </c>
      <c r="T31" s="26">
        <f t="shared" si="20"/>
        <v>0.55633702412323771</v>
      </c>
      <c r="U31" s="26">
        <f t="shared" si="21"/>
        <v>-19.461237896700794</v>
      </c>
      <c r="V31" s="26">
        <f t="shared" si="22"/>
        <v>2.5217793080838362</v>
      </c>
      <c r="W31" s="26">
        <f t="shared" si="23"/>
        <v>3.0382097589977803</v>
      </c>
      <c r="X31" s="26">
        <f t="shared" si="24"/>
        <v>6.591121030338627</v>
      </c>
      <c r="Y31" s="26">
        <f t="shared" si="25"/>
        <v>5.5007904035116155</v>
      </c>
      <c r="Z31" s="26">
        <f t="shared" si="26"/>
        <v>-22.100298639290585</v>
      </c>
      <c r="AA31" s="26">
        <f t="shared" si="27"/>
        <v>-13.770995440662475</v>
      </c>
      <c r="AB31" s="27">
        <f t="shared" si="28"/>
        <v>8.1034636362221875</v>
      </c>
    </row>
    <row r="32" spans="1:28" s="2" customFormat="1" x14ac:dyDescent="0.15">
      <c r="A32" s="7" t="s">
        <v>41</v>
      </c>
      <c r="B32" s="26" t="s">
        <v>10</v>
      </c>
      <c r="C32" s="26">
        <f t="shared" si="18"/>
        <v>23.40670024613442</v>
      </c>
      <c r="D32" s="26">
        <f t="shared" si="9"/>
        <v>30.626306439380414</v>
      </c>
      <c r="E32" s="26">
        <f t="shared" si="9"/>
        <v>19.840539390932094</v>
      </c>
      <c r="F32" s="26">
        <f t="shared" si="9"/>
        <v>13.385567144020882</v>
      </c>
      <c r="G32" s="26">
        <f t="shared" si="9"/>
        <v>13.596770352910269</v>
      </c>
      <c r="H32" s="26">
        <f t="shared" si="9"/>
        <v>-5.8839120667325915</v>
      </c>
      <c r="I32" s="26">
        <f t="shared" si="9"/>
        <v>0.41079214668194197</v>
      </c>
      <c r="J32" s="26">
        <f t="shared" si="9"/>
        <v>-2.8324253853611339</v>
      </c>
      <c r="K32" s="26">
        <f t="shared" si="9"/>
        <v>-0.55677734183005612</v>
      </c>
      <c r="L32" s="26">
        <f t="shared" si="9"/>
        <v>3.1299579684653338</v>
      </c>
      <c r="M32" s="26">
        <f t="shared" si="9"/>
        <v>1.0474852413164797</v>
      </c>
      <c r="N32" s="26">
        <f t="shared" si="9"/>
        <v>-3.0853984690482719</v>
      </c>
      <c r="O32" s="26">
        <f t="shared" si="9"/>
        <v>-1.9509272236674491</v>
      </c>
      <c r="P32" s="26">
        <f t="shared" si="9"/>
        <v>-20.210442844937319</v>
      </c>
      <c r="Q32" s="26">
        <f t="shared" si="9"/>
        <v>22.213418544969187</v>
      </c>
      <c r="R32" s="26">
        <f t="shared" si="9"/>
        <v>17.070525810163531</v>
      </c>
      <c r="S32" s="26">
        <f t="shared" si="19"/>
        <v>1.9283033624935513</v>
      </c>
      <c r="T32" s="26">
        <f t="shared" si="20"/>
        <v>3.719248721720021</v>
      </c>
      <c r="U32" s="26">
        <f t="shared" si="21"/>
        <v>6.8669328506477711</v>
      </c>
      <c r="V32" s="26">
        <f t="shared" si="22"/>
        <v>2.2640350427281248</v>
      </c>
      <c r="W32" s="26">
        <f t="shared" si="23"/>
        <v>-3.2939380019327729</v>
      </c>
      <c r="X32" s="26">
        <f t="shared" si="24"/>
        <v>-4.8422415843922977</v>
      </c>
      <c r="Y32" s="26">
        <f t="shared" si="25"/>
        <v>11.469467678062202</v>
      </c>
      <c r="Z32" s="26">
        <f t="shared" si="26"/>
        <v>-9.3992381934832139</v>
      </c>
      <c r="AA32" s="26">
        <f t="shared" si="27"/>
        <v>-18.861677157600496</v>
      </c>
      <c r="AB32" s="27">
        <f t="shared" si="28"/>
        <v>3.1465778745108537</v>
      </c>
    </row>
    <row r="33" spans="1:28" s="2" customFormat="1" ht="14" thickBot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s="2" customFormat="1" ht="14" thickTop="1" x14ac:dyDescent="0.15">
      <c r="A34" s="18" t="s">
        <v>1076</v>
      </c>
    </row>
  </sheetData>
  <mergeCells count="5">
    <mergeCell ref="A2:AB2"/>
    <mergeCell ref="A4:AB4"/>
    <mergeCell ref="B7:AB7"/>
    <mergeCell ref="B16:AB16"/>
    <mergeCell ref="B25:AB25"/>
  </mergeCells>
  <hyperlinks>
    <hyperlink ref="A1" location="ÍNDICE!A1" display="INDICE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B16"/>
  <sheetViews>
    <sheetView showGridLines="0" zoomScaleNormal="100" workbookViewId="0"/>
  </sheetViews>
  <sheetFormatPr baseColWidth="10" defaultColWidth="10.83203125" defaultRowHeight="13" x14ac:dyDescent="0.15"/>
  <cols>
    <col min="1" max="1" width="10.83203125" style="46"/>
    <col min="2" max="23" width="11" style="46" bestFit="1" customWidth="1"/>
    <col min="24" max="25" width="11" style="46" customWidth="1"/>
    <col min="26" max="26" width="11" style="66" customWidth="1"/>
    <col min="27" max="27" width="11" style="76" customWidth="1"/>
    <col min="28" max="28" width="11.5" style="46" bestFit="1" customWidth="1"/>
    <col min="29" max="16384" width="10.83203125" style="46"/>
  </cols>
  <sheetData>
    <row r="1" spans="1:28" s="2" customFormat="1" x14ac:dyDescent="0.15">
      <c r="A1" s="56" t="s">
        <v>0</v>
      </c>
    </row>
    <row r="2" spans="1:28" s="2" customFormat="1" x14ac:dyDescent="0.15">
      <c r="A2" s="83" t="s">
        <v>1073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67"/>
      <c r="AA3" s="77"/>
      <c r="AB3" s="44"/>
    </row>
    <row r="4" spans="1:28" s="2" customFormat="1" x14ac:dyDescent="0.15">
      <c r="A4" s="83" t="s">
        <v>1107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2" customFormat="1" ht="14" thickTop="1" x14ac:dyDescent="0.15">
      <c r="A8" s="5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67"/>
      <c r="AA8" s="77"/>
      <c r="AB8" s="44"/>
    </row>
    <row r="9" spans="1:28" s="2" customFormat="1" x14ac:dyDescent="0.15">
      <c r="A9" s="7" t="s">
        <v>3</v>
      </c>
      <c r="B9" s="9">
        <f>'C30'!B9-'C31'!B9</f>
        <v>248.39047299999999</v>
      </c>
      <c r="C9" s="9">
        <f>'C30'!C9-'C31'!C9</f>
        <v>200.51502599999998</v>
      </c>
      <c r="D9" s="9">
        <f>'C30'!D9-'C31'!D9</f>
        <v>174.67295299999998</v>
      </c>
      <c r="E9" s="9">
        <f>'C30'!E9-'C31'!E9</f>
        <v>111.07137200000001</v>
      </c>
      <c r="F9" s="9">
        <f>'C30'!F9-'C31'!F9</f>
        <v>95.57051899999999</v>
      </c>
      <c r="G9" s="9">
        <f>'C30'!G9-'C31'!G9</f>
        <v>113.66590700000002</v>
      </c>
      <c r="H9" s="9">
        <f>'C30'!H9-'C31'!H9</f>
        <v>81.360772999999995</v>
      </c>
      <c r="I9" s="9">
        <f>'C30'!I9-'C31'!I9</f>
        <v>43.785845000000009</v>
      </c>
      <c r="J9" s="9">
        <f>'C30'!J9-'C31'!J9</f>
        <v>29.577712999999989</v>
      </c>
      <c r="K9" s="9">
        <f>'C30'!K9-'C31'!K9</f>
        <v>61.124778999999968</v>
      </c>
      <c r="L9" s="9">
        <f>'C30'!L9-'C31'!L9</f>
        <v>39.701657999999988</v>
      </c>
      <c r="M9" s="9">
        <f>'C30'!M9-'C31'!M9</f>
        <v>20.613818000000009</v>
      </c>
      <c r="N9" s="9">
        <f>'C30'!N9-'C31'!N9</f>
        <v>55.911079999999956</v>
      </c>
      <c r="O9" s="9">
        <f>'C30'!O9-'C31'!O9</f>
        <v>74.743583999999998</v>
      </c>
      <c r="P9" s="9">
        <f>'C30'!P9-'C31'!P9</f>
        <v>67.760708999999991</v>
      </c>
      <c r="Q9" s="9">
        <f>'C30'!Q9-'C31'!Q9</f>
        <v>118.01302000000004</v>
      </c>
      <c r="R9" s="9">
        <f>'C30'!R9-'C31'!R9</f>
        <v>136.983071</v>
      </c>
      <c r="S9" s="9">
        <f>'C30'!S9-'C31'!S9</f>
        <v>100.78418000000001</v>
      </c>
      <c r="T9" s="9">
        <f>'C30'!T9-'C31'!T9</f>
        <v>144.67085000000003</v>
      </c>
      <c r="U9" s="9">
        <f>'C30'!U9-'C31'!U9</f>
        <v>124.01115999999999</v>
      </c>
      <c r="V9" s="9">
        <f>'C30'!V9-'C31'!V9</f>
        <v>113.54849699999998</v>
      </c>
      <c r="W9" s="9">
        <f>'C30'!W9-'C31'!W9</f>
        <v>79.069068999999999</v>
      </c>
      <c r="X9" s="9">
        <f>'C30'!X9-'C31'!X9</f>
        <v>-1.8530879999999961</v>
      </c>
      <c r="Y9" s="9">
        <f>'C30'!Y9-'C31'!Y9</f>
        <v>22.034931000000007</v>
      </c>
      <c r="Z9" s="9">
        <f>'C30'!Z9-'C31'!Z9</f>
        <v>1.1207410000000002</v>
      </c>
      <c r="AA9" s="9">
        <f>'C30'!AA9-'C31'!AA9</f>
        <v>-0.59146099999999979</v>
      </c>
      <c r="AB9" s="9">
        <f>'C30'!AB9-'C31'!AB9</f>
        <v>2256.2571789999993</v>
      </c>
    </row>
    <row r="10" spans="1:28" s="2" customFormat="1" x14ac:dyDescent="0.15">
      <c r="A10" s="7" t="s">
        <v>4</v>
      </c>
      <c r="B10" s="9">
        <f>'C30'!B10-'C31'!B10</f>
        <v>73.54343200000001</v>
      </c>
      <c r="C10" s="9">
        <f>'C30'!C10-'C31'!C10</f>
        <v>80.640552000000014</v>
      </c>
      <c r="D10" s="9">
        <f>'C30'!D10-'C31'!D10</f>
        <v>71.710416999999978</v>
      </c>
      <c r="E10" s="9">
        <f>'C30'!E10-'C31'!E10</f>
        <v>65.409034999999975</v>
      </c>
      <c r="F10" s="9">
        <f>'C30'!F10-'C31'!F10</f>
        <v>46.432033000000004</v>
      </c>
      <c r="G10" s="9">
        <f>'C30'!G10-'C31'!G10</f>
        <v>39.750262999999961</v>
      </c>
      <c r="H10" s="9">
        <f>'C30'!H10-'C31'!H10</f>
        <v>11.402567000000005</v>
      </c>
      <c r="I10" s="9">
        <f>'C30'!I10-'C31'!I10</f>
        <v>-14.805832999999993</v>
      </c>
      <c r="J10" s="9">
        <f>'C30'!J10-'C31'!J10</f>
        <v>-40.17083299999998</v>
      </c>
      <c r="K10" s="9">
        <f>'C30'!K10-'C31'!K10</f>
        <v>-59.229250000000008</v>
      </c>
      <c r="L10" s="9">
        <f>'C30'!L10-'C31'!L10</f>
        <v>-58.275978000000023</v>
      </c>
      <c r="M10" s="9">
        <f>'C30'!M10-'C31'!M10</f>
        <v>-75.260896000000002</v>
      </c>
      <c r="N10" s="9">
        <f>'C30'!N10-'C31'!N10</f>
        <v>-56.930241999999993</v>
      </c>
      <c r="O10" s="9">
        <f>'C30'!O10-'C31'!O10</f>
        <v>-55.769004999999993</v>
      </c>
      <c r="P10" s="9">
        <f>'C30'!P10-'C31'!P10</f>
        <v>-27.438484000000031</v>
      </c>
      <c r="Q10" s="9">
        <f>'C30'!Q10-'C31'!Q10</f>
        <v>-1.4265299999999286</v>
      </c>
      <c r="R10" s="9">
        <f>'C30'!R10-'C31'!R10</f>
        <v>42.758009000000015</v>
      </c>
      <c r="S10" s="9">
        <f>'C30'!S10-'C31'!S10</f>
        <v>84.105726000000089</v>
      </c>
      <c r="T10" s="9">
        <f>'C30'!T10-'C31'!T10</f>
        <v>84.255857999999961</v>
      </c>
      <c r="U10" s="9">
        <f>'C30'!U10-'C31'!U10</f>
        <v>12.22516799999994</v>
      </c>
      <c r="V10" s="9">
        <f>'C30'!V10-'C31'!V10</f>
        <v>38.81210899999995</v>
      </c>
      <c r="W10" s="9">
        <f>'C30'!W10-'C31'!W10</f>
        <v>2.1771460000000218</v>
      </c>
      <c r="X10" s="9">
        <f>'C30'!X10-'C31'!X10</f>
        <v>-14.667503999999937</v>
      </c>
      <c r="Y10" s="9">
        <f>'C30'!Y10-'C31'!Y10</f>
        <v>-17.870244000000071</v>
      </c>
      <c r="Z10" s="9">
        <f>'C30'!Z10-'C31'!Z10</f>
        <v>27.084326000000019</v>
      </c>
      <c r="AA10" s="9">
        <f>'C30'!AA10-'C31'!AA10</f>
        <v>25.120907000000003</v>
      </c>
      <c r="AB10" s="9">
        <f>'C30'!AB10-'C31'!AB10</f>
        <v>283.58274899999969</v>
      </c>
    </row>
    <row r="11" spans="1:28" s="2" customFormat="1" x14ac:dyDescent="0.15">
      <c r="A11" s="11" t="s">
        <v>5</v>
      </c>
      <c r="B11" s="9">
        <f>'C30'!B11-'C31'!B11</f>
        <v>11.395532999999979</v>
      </c>
      <c r="C11" s="9">
        <f>'C30'!C11-'C31'!C11</f>
        <v>23.765964000000011</v>
      </c>
      <c r="D11" s="9">
        <f>'C30'!D11-'C31'!D11</f>
        <v>65.659042999999969</v>
      </c>
      <c r="E11" s="9">
        <f>'C30'!E11-'C31'!E11</f>
        <v>162.69518999999988</v>
      </c>
      <c r="F11" s="9">
        <f>'C30'!F11-'C31'!F11</f>
        <v>234.64390499999988</v>
      </c>
      <c r="G11" s="9">
        <f>'C30'!G11-'C31'!G11</f>
        <v>140.02817800000005</v>
      </c>
      <c r="H11" s="9">
        <f>'C30'!H11-'C31'!H11</f>
        <v>127.52287699999992</v>
      </c>
      <c r="I11" s="9">
        <f>'C30'!I11-'C31'!I11</f>
        <v>133.6627520000001</v>
      </c>
      <c r="J11" s="9">
        <f>'C30'!J11-'C31'!J11</f>
        <v>6.7084140000001184</v>
      </c>
      <c r="K11" s="9">
        <f>'C30'!K11-'C31'!K11</f>
        <v>-122.99948700000002</v>
      </c>
      <c r="L11" s="9">
        <f>'C30'!L11-'C31'!L11</f>
        <v>-193.21949700000002</v>
      </c>
      <c r="M11" s="9">
        <f>'C30'!M11-'C31'!M11</f>
        <v>-214.58462500000002</v>
      </c>
      <c r="N11" s="9">
        <f>'C30'!N11-'C31'!N11</f>
        <v>-239.96477700000003</v>
      </c>
      <c r="O11" s="9">
        <f>'C30'!O11-'C31'!O11</f>
        <v>-236.37025399999999</v>
      </c>
      <c r="P11" s="9">
        <f>'C30'!P11-'C31'!P11</f>
        <v>-222.75242499999993</v>
      </c>
      <c r="Q11" s="9">
        <f>'C30'!Q11-'C31'!Q11</f>
        <v>-222.92292399999991</v>
      </c>
      <c r="R11" s="9">
        <f>'C30'!R11-'C31'!R11</f>
        <v>-220.93431699999999</v>
      </c>
      <c r="S11" s="9">
        <f>'C30'!S11-'C31'!S11</f>
        <v>-131.78347000000008</v>
      </c>
      <c r="T11" s="9">
        <f>'C30'!T11-'C31'!T11</f>
        <v>48.021645999999976</v>
      </c>
      <c r="U11" s="9">
        <f>'C30'!U11-'C31'!U11</f>
        <v>56.507490999999959</v>
      </c>
      <c r="V11" s="9">
        <f>'C30'!V11-'C31'!V11</f>
        <v>-24.298698999999885</v>
      </c>
      <c r="W11" s="9">
        <f>'C30'!W11-'C31'!W11</f>
        <v>-82.732080000000053</v>
      </c>
      <c r="X11" s="9">
        <f>'C30'!X11-'C31'!X11</f>
        <v>-107.26195700000008</v>
      </c>
      <c r="Y11" s="9">
        <f>'C30'!Y11-'C31'!Y11</f>
        <v>-95.590093999999795</v>
      </c>
      <c r="Z11" s="9">
        <f>'C30'!Z11-'C31'!Z11</f>
        <v>-149.19515599999986</v>
      </c>
      <c r="AA11" s="9">
        <f>'C30'!AA11-'C31'!AA11</f>
        <v>-68.193433000000368</v>
      </c>
      <c r="AB11" s="9">
        <f>'C30'!AB11-'C31'!AB11</f>
        <v>-1322.1922019999993</v>
      </c>
    </row>
    <row r="12" spans="1:28" s="2" customFormat="1" x14ac:dyDescent="0.15">
      <c r="A12" s="7" t="s">
        <v>6</v>
      </c>
      <c r="B12" s="9">
        <f>'C30'!B12-'C31'!B12</f>
        <v>29.076708000000007</v>
      </c>
      <c r="C12" s="9">
        <f>'C30'!C12-'C31'!C12</f>
        <v>32.838920999999992</v>
      </c>
      <c r="D12" s="9">
        <f>'C30'!D12-'C31'!D12</f>
        <v>29.01737700000001</v>
      </c>
      <c r="E12" s="9">
        <f>'C30'!E12-'C31'!E12</f>
        <v>19.545781999999992</v>
      </c>
      <c r="F12" s="9">
        <f>'C30'!F12-'C31'!F12</f>
        <v>16.507614000000004</v>
      </c>
      <c r="G12" s="9">
        <f>'C30'!G12-'C31'!G12</f>
        <v>11.841567999999993</v>
      </c>
      <c r="H12" s="9">
        <f>'C30'!H12-'C31'!H12</f>
        <v>9.8289830000000027</v>
      </c>
      <c r="I12" s="9">
        <f>'C30'!I12-'C31'!I12</f>
        <v>-0.31648099999999602</v>
      </c>
      <c r="J12" s="9">
        <f>'C30'!J12-'C31'!J12</f>
        <v>0.86223000000000383</v>
      </c>
      <c r="K12" s="9">
        <f>'C30'!K12-'C31'!K12</f>
        <v>-11.531707999999995</v>
      </c>
      <c r="L12" s="9">
        <f>'C30'!L12-'C31'!L12</f>
        <v>-30.324061999999984</v>
      </c>
      <c r="M12" s="9">
        <f>'C30'!M12-'C31'!M12</f>
        <v>-20.877613000000011</v>
      </c>
      <c r="N12" s="9">
        <f>'C30'!N12-'C31'!N12</f>
        <v>-29.144615000000002</v>
      </c>
      <c r="O12" s="9">
        <f>'C30'!O12-'C31'!O12</f>
        <v>-24.785008999999985</v>
      </c>
      <c r="P12" s="9">
        <f>'C30'!P12-'C31'!P12</f>
        <v>-18.906235999999993</v>
      </c>
      <c r="Q12" s="9">
        <f>'C30'!Q12-'C31'!Q12</f>
        <v>-12.327722999999985</v>
      </c>
      <c r="R12" s="9">
        <f>'C30'!R12-'C31'!R12</f>
        <v>8.4196940000000069</v>
      </c>
      <c r="S12" s="9">
        <f>'C30'!S12-'C31'!S12</f>
        <v>131.90640399999998</v>
      </c>
      <c r="T12" s="9">
        <f>'C30'!T12-'C31'!T12</f>
        <v>306.67144400000001</v>
      </c>
      <c r="U12" s="9">
        <f>'C30'!U12-'C31'!U12</f>
        <v>290.281657</v>
      </c>
      <c r="V12" s="9">
        <f>'C30'!V12-'C31'!V12</f>
        <v>257.35107600000003</v>
      </c>
      <c r="W12" s="9">
        <f>'C30'!W12-'C31'!W12</f>
        <v>203.86920299999997</v>
      </c>
      <c r="X12" s="9">
        <f>'C30'!X12-'C31'!X12</f>
        <v>144.89883499999999</v>
      </c>
      <c r="Y12" s="9">
        <f>'C30'!Y12-'C31'!Y12</f>
        <v>156.13271599999999</v>
      </c>
      <c r="Z12" s="9">
        <f>'C30'!Z12-'C31'!Z12</f>
        <v>183.46489699999995</v>
      </c>
      <c r="AA12" s="9">
        <f>'C30'!AA12-'C31'!AA12</f>
        <v>196.28895899999995</v>
      </c>
      <c r="AB12" s="9">
        <f>'C30'!AB12-'C31'!AB12</f>
        <v>1880.5906209999998</v>
      </c>
    </row>
    <row r="13" spans="1:28" s="2" customFormat="1" x14ac:dyDescent="0.15">
      <c r="A13" s="7" t="s">
        <v>40</v>
      </c>
      <c r="B13" s="9">
        <f>'C30'!B13-'C31'!B13</f>
        <v>362.40614599999998</v>
      </c>
      <c r="C13" s="9">
        <f>'C30'!C13-'C31'!C13</f>
        <v>337.76046299999996</v>
      </c>
      <c r="D13" s="9">
        <f>'C30'!D13-'C31'!D13</f>
        <v>341.05978999999991</v>
      </c>
      <c r="E13" s="9">
        <f>'C30'!E13-'C31'!E13</f>
        <v>358.72137899999984</v>
      </c>
      <c r="F13" s="9">
        <f>'C30'!F13-'C31'!F13</f>
        <v>393.15407099999982</v>
      </c>
      <c r="G13" s="9">
        <f>'C30'!G13-'C31'!G13</f>
        <v>305.28591600000004</v>
      </c>
      <c r="H13" s="9">
        <f>'C30'!H13-'C31'!H13</f>
        <v>230.11519999999993</v>
      </c>
      <c r="I13" s="9">
        <f>'C30'!I13-'C31'!I13</f>
        <v>162.3262830000001</v>
      </c>
      <c r="J13" s="9">
        <f>'C30'!J13-'C31'!J13</f>
        <v>-3.0224759999998696</v>
      </c>
      <c r="K13" s="9">
        <f>'C30'!K13-'C31'!K13</f>
        <v>-132.63566600000004</v>
      </c>
      <c r="L13" s="9">
        <f>'C30'!L13-'C31'!L13</f>
        <v>-242.11787900000004</v>
      </c>
      <c r="M13" s="9">
        <f>'C30'!M13-'C31'!M13</f>
        <v>-290.10931600000004</v>
      </c>
      <c r="N13" s="9">
        <f>'C30'!N13-'C31'!N13</f>
        <v>-270.12855400000012</v>
      </c>
      <c r="O13" s="9">
        <f>'C30'!O13-'C31'!O13</f>
        <v>-242.18068399999993</v>
      </c>
      <c r="P13" s="9">
        <f>'C30'!P13-'C31'!P13</f>
        <v>-201.33643599999999</v>
      </c>
      <c r="Q13" s="9">
        <f>'C30'!Q13-'C31'!Q13</f>
        <v>-118.66415699999976</v>
      </c>
      <c r="R13" s="9">
        <f>'C30'!R13-'C31'!R13</f>
        <v>-32.773542999999904</v>
      </c>
      <c r="S13" s="9">
        <f>'C30'!S13-'C31'!S13</f>
        <v>185.01283999999998</v>
      </c>
      <c r="T13" s="9">
        <f>'C30'!T13-'C31'!T13</f>
        <v>583.61979800000006</v>
      </c>
      <c r="U13" s="9">
        <f>'C30'!U13-'C31'!U13</f>
        <v>483.02547599999991</v>
      </c>
      <c r="V13" s="9">
        <f>'C30'!V13-'C31'!V13</f>
        <v>385.41298300000011</v>
      </c>
      <c r="W13" s="9">
        <f>'C30'!W13-'C31'!W13</f>
        <v>202.38333799999992</v>
      </c>
      <c r="X13" s="9">
        <f>'C30'!X13-'C31'!X13</f>
        <v>21.116285999999945</v>
      </c>
      <c r="Y13" s="9">
        <f>'C30'!Y13-'C31'!Y13</f>
        <v>64.707309000000123</v>
      </c>
      <c r="Z13" s="9">
        <f>'C30'!Z13-'C31'!Z13</f>
        <v>62.474808000000166</v>
      </c>
      <c r="AA13" s="9">
        <f>'C30'!AA13-'C31'!AA13</f>
        <v>152.62497199999962</v>
      </c>
      <c r="AB13" s="9">
        <f>'C30'!AB13-'C31'!AB13</f>
        <v>3098.2383470000004</v>
      </c>
    </row>
    <row r="14" spans="1:28" s="2" customFormat="1" x14ac:dyDescent="0.15">
      <c r="A14" s="7" t="s">
        <v>41</v>
      </c>
      <c r="B14" s="9">
        <f>'C30'!B14-'C31'!B14</f>
        <v>261.39795799999956</v>
      </c>
      <c r="C14" s="9">
        <f>'C30'!C14-'C31'!C14</f>
        <v>580.28606199999922</v>
      </c>
      <c r="D14" s="9">
        <f>'C30'!D14-'C31'!D14</f>
        <v>1297.7733969999999</v>
      </c>
      <c r="E14" s="9">
        <f>'C30'!E14-'C31'!E14</f>
        <v>820.62079500000073</v>
      </c>
      <c r="F14" s="9">
        <f>'C30'!F14-'C31'!F14</f>
        <v>1118.158977000001</v>
      </c>
      <c r="G14" s="9">
        <f>'C30'!G14-'C31'!G14</f>
        <v>997.12480500000129</v>
      </c>
      <c r="H14" s="9">
        <f>'C30'!H14-'C31'!H14</f>
        <v>449.36129400000027</v>
      </c>
      <c r="I14" s="9">
        <f>'C30'!I14-'C31'!I14</f>
        <v>293.59640000000036</v>
      </c>
      <c r="J14" s="9">
        <f>'C30'!J14-'C31'!J14</f>
        <v>-13.948360000000321</v>
      </c>
      <c r="K14" s="9">
        <f>'C30'!K14-'C31'!K14</f>
        <v>232.93542999999954</v>
      </c>
      <c r="L14" s="9">
        <f>'C30'!L14-'C31'!L14</f>
        <v>-184.97300100000029</v>
      </c>
      <c r="M14" s="9">
        <f>'C30'!M14-'C31'!M14</f>
        <v>-1361.155913999999</v>
      </c>
      <c r="N14" s="9">
        <f>'C30'!N14-'C31'!N14</f>
        <v>-2236.8114590000005</v>
      </c>
      <c r="O14" s="9">
        <f>'C30'!O14-'C31'!O14</f>
        <v>-2433.2898049999994</v>
      </c>
      <c r="P14" s="9">
        <f>'C30'!P14-'C31'!P14</f>
        <v>-1632.9809640000003</v>
      </c>
      <c r="Q14" s="9">
        <f>'C30'!Q14-'C31'!Q14</f>
        <v>-2767.2974059999988</v>
      </c>
      <c r="R14" s="9">
        <f>'C30'!R14-'C31'!R14</f>
        <v>-3753.2224860000006</v>
      </c>
      <c r="S14" s="9">
        <f>'C30'!S14-'C31'!S14</f>
        <v>-4023.2336980000009</v>
      </c>
      <c r="T14" s="9">
        <f>'C30'!T14-'C31'!T14</f>
        <v>-4239.6937279999993</v>
      </c>
      <c r="U14" s="9">
        <f>'C30'!U14-'C31'!U14</f>
        <v>-4890.8219590000008</v>
      </c>
      <c r="V14" s="9">
        <f>'C30'!V14-'C31'!V14</f>
        <v>-5368.4480749999993</v>
      </c>
      <c r="W14" s="9">
        <f>'C30'!W14-'C31'!W14</f>
        <v>-5268.623872000001</v>
      </c>
      <c r="X14" s="9">
        <f>'C30'!X14-'C31'!X14</f>
        <v>-4038.6350710000142</v>
      </c>
      <c r="Y14" s="9">
        <f>'C30'!Y14-'C31'!Y14</f>
        <v>-5018.4653769999777</v>
      </c>
      <c r="Z14" s="9">
        <f>'C30'!Z14-'C31'!Z14</f>
        <v>-4382.0484979999837</v>
      </c>
      <c r="AA14" s="9">
        <f>'C30'!AA14-'C31'!AA14</f>
        <v>-2838.658669000004</v>
      </c>
      <c r="AB14" s="9">
        <f>'C30'!AB14-'C31'!AB14</f>
        <v>-48401.053224000032</v>
      </c>
    </row>
    <row r="15" spans="1:28" s="2" customFormat="1" ht="14" thickBo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" customFormat="1" ht="14" thickTop="1" x14ac:dyDescent="0.15">
      <c r="A16" s="18" t="s">
        <v>1076</v>
      </c>
    </row>
  </sheetData>
  <mergeCells count="3">
    <mergeCell ref="A2:AB2"/>
    <mergeCell ref="A4:AB4"/>
    <mergeCell ref="B7:AB7"/>
  </mergeCells>
  <hyperlinks>
    <hyperlink ref="A1" location="ÍNDICE!A1" display="INDICE" xr:uid="{00000000-0004-0000-25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42"/>
  <sheetViews>
    <sheetView showGridLines="0" zoomScaleNormal="100" workbookViewId="0">
      <selection sqref="A1:D1"/>
    </sheetView>
  </sheetViews>
  <sheetFormatPr baseColWidth="10" defaultColWidth="10.83203125" defaultRowHeight="13" x14ac:dyDescent="0.15"/>
  <cols>
    <col min="1" max="1" width="6.83203125" style="1" customWidth="1"/>
    <col min="2" max="2" width="10.83203125" style="1" customWidth="1"/>
    <col min="3" max="3" width="55.83203125" style="1" customWidth="1"/>
    <col min="4" max="16384" width="10.83203125" style="1"/>
  </cols>
  <sheetData>
    <row r="1" spans="1:24" x14ac:dyDescent="0.15">
      <c r="A1" s="81" t="s">
        <v>697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82" t="s">
        <v>696</v>
      </c>
      <c r="B2" s="82"/>
      <c r="C2" s="82"/>
      <c r="D2" s="82"/>
    </row>
    <row r="4" spans="1:24" x14ac:dyDescent="0.15">
      <c r="A4" s="62" t="s">
        <v>374</v>
      </c>
      <c r="B4" s="62" t="s">
        <v>1074</v>
      </c>
      <c r="C4" s="62" t="s">
        <v>1075</v>
      </c>
      <c r="D4" s="62" t="s">
        <v>373</v>
      </c>
    </row>
    <row r="5" spans="1:24" x14ac:dyDescent="0.15">
      <c r="A5" s="1">
        <v>1</v>
      </c>
      <c r="B5" s="1">
        <v>392112</v>
      </c>
      <c r="C5" s="1" t="s">
        <v>695</v>
      </c>
      <c r="D5" s="1" t="s">
        <v>4</v>
      </c>
    </row>
    <row r="6" spans="1:24" x14ac:dyDescent="0.15">
      <c r="A6" s="1">
        <v>2</v>
      </c>
      <c r="B6" s="1">
        <v>392113</v>
      </c>
      <c r="C6" s="1" t="s">
        <v>694</v>
      </c>
      <c r="D6" s="1" t="s">
        <v>4</v>
      </c>
    </row>
    <row r="7" spans="1:24" x14ac:dyDescent="0.15">
      <c r="A7" s="1">
        <v>3</v>
      </c>
      <c r="B7" s="1">
        <v>392190</v>
      </c>
      <c r="C7" s="1" t="s">
        <v>693</v>
      </c>
      <c r="D7" s="1" t="s">
        <v>4</v>
      </c>
    </row>
    <row r="8" spans="1:24" x14ac:dyDescent="0.15">
      <c r="A8" s="1">
        <v>4</v>
      </c>
      <c r="B8" s="1">
        <v>500710</v>
      </c>
      <c r="C8" s="1" t="s">
        <v>692</v>
      </c>
      <c r="D8" s="1" t="s">
        <v>4</v>
      </c>
    </row>
    <row r="9" spans="1:24" x14ac:dyDescent="0.15">
      <c r="A9" s="1">
        <v>5</v>
      </c>
      <c r="B9" s="1">
        <v>500790</v>
      </c>
      <c r="C9" s="1" t="s">
        <v>691</v>
      </c>
      <c r="D9" s="1" t="s">
        <v>4</v>
      </c>
    </row>
    <row r="10" spans="1:24" x14ac:dyDescent="0.15">
      <c r="A10" s="1">
        <v>6</v>
      </c>
      <c r="B10" s="1">
        <v>511111</v>
      </c>
      <c r="C10" s="1" t="s">
        <v>690</v>
      </c>
      <c r="D10" s="1" t="s">
        <v>4</v>
      </c>
    </row>
    <row r="11" spans="1:24" x14ac:dyDescent="0.15">
      <c r="A11" s="1">
        <v>7</v>
      </c>
      <c r="B11" s="1">
        <v>511119</v>
      </c>
      <c r="C11" s="1" t="s">
        <v>689</v>
      </c>
      <c r="D11" s="1" t="s">
        <v>4</v>
      </c>
    </row>
    <row r="12" spans="1:24" x14ac:dyDescent="0.15">
      <c r="A12" s="1">
        <v>8</v>
      </c>
      <c r="B12" s="1">
        <v>511120</v>
      </c>
      <c r="C12" s="1" t="s">
        <v>688</v>
      </c>
      <c r="D12" s="1" t="s">
        <v>4</v>
      </c>
    </row>
    <row r="13" spans="1:24" x14ac:dyDescent="0.15">
      <c r="A13" s="1">
        <v>9</v>
      </c>
      <c r="B13" s="1">
        <v>511130</v>
      </c>
      <c r="C13" s="1" t="s">
        <v>687</v>
      </c>
      <c r="D13" s="1" t="s">
        <v>4</v>
      </c>
    </row>
    <row r="14" spans="1:24" x14ac:dyDescent="0.15">
      <c r="A14" s="1">
        <v>10</v>
      </c>
      <c r="B14" s="1">
        <v>511190</v>
      </c>
      <c r="C14" s="1" t="s">
        <v>686</v>
      </c>
      <c r="D14" s="1" t="s">
        <v>4</v>
      </c>
    </row>
    <row r="15" spans="1:24" x14ac:dyDescent="0.15">
      <c r="A15" s="1">
        <v>11</v>
      </c>
      <c r="B15" s="1">
        <v>511211</v>
      </c>
      <c r="C15" s="1" t="s">
        <v>685</v>
      </c>
      <c r="D15" s="1" t="s">
        <v>4</v>
      </c>
    </row>
    <row r="16" spans="1:24" x14ac:dyDescent="0.15">
      <c r="A16" s="1">
        <v>12</v>
      </c>
      <c r="B16" s="1">
        <v>511219</v>
      </c>
      <c r="C16" s="1" t="s">
        <v>684</v>
      </c>
      <c r="D16" s="1" t="s">
        <v>4</v>
      </c>
    </row>
    <row r="17" spans="1:4" x14ac:dyDescent="0.15">
      <c r="A17" s="1">
        <v>13</v>
      </c>
      <c r="B17" s="1">
        <v>511220</v>
      </c>
      <c r="C17" s="1" t="s">
        <v>683</v>
      </c>
      <c r="D17" s="1" t="s">
        <v>4</v>
      </c>
    </row>
    <row r="18" spans="1:4" x14ac:dyDescent="0.15">
      <c r="A18" s="1">
        <v>14</v>
      </c>
      <c r="B18" s="1">
        <v>511230</v>
      </c>
      <c r="C18" s="1" t="s">
        <v>682</v>
      </c>
      <c r="D18" s="1" t="s">
        <v>4</v>
      </c>
    </row>
    <row r="19" spans="1:4" x14ac:dyDescent="0.15">
      <c r="A19" s="1">
        <v>15</v>
      </c>
      <c r="B19" s="1">
        <v>511290</v>
      </c>
      <c r="C19" s="1" t="s">
        <v>681</v>
      </c>
      <c r="D19" s="1" t="s">
        <v>4</v>
      </c>
    </row>
    <row r="20" spans="1:4" x14ac:dyDescent="0.15">
      <c r="A20" s="1">
        <v>16</v>
      </c>
      <c r="B20" s="1">
        <v>520811</v>
      </c>
      <c r="C20" s="1" t="s">
        <v>680</v>
      </c>
      <c r="D20" s="1" t="s">
        <v>4</v>
      </c>
    </row>
    <row r="21" spans="1:4" x14ac:dyDescent="0.15">
      <c r="A21" s="1">
        <v>17</v>
      </c>
      <c r="B21" s="1">
        <v>520812</v>
      </c>
      <c r="C21" s="1" t="s">
        <v>679</v>
      </c>
      <c r="D21" s="1" t="s">
        <v>4</v>
      </c>
    </row>
    <row r="22" spans="1:4" x14ac:dyDescent="0.15">
      <c r="A22" s="1">
        <v>18</v>
      </c>
      <c r="B22" s="1">
        <v>520813</v>
      </c>
      <c r="C22" s="1" t="s">
        <v>678</v>
      </c>
      <c r="D22" s="1" t="s">
        <v>4</v>
      </c>
    </row>
    <row r="23" spans="1:4" x14ac:dyDescent="0.15">
      <c r="A23" s="1">
        <v>19</v>
      </c>
      <c r="B23" s="1">
        <v>520819</v>
      </c>
      <c r="C23" s="1" t="s">
        <v>677</v>
      </c>
      <c r="D23" s="1" t="s">
        <v>4</v>
      </c>
    </row>
    <row r="24" spans="1:4" x14ac:dyDescent="0.15">
      <c r="A24" s="1">
        <v>20</v>
      </c>
      <c r="B24" s="1">
        <v>520821</v>
      </c>
      <c r="C24" s="1" t="s">
        <v>676</v>
      </c>
      <c r="D24" s="1" t="s">
        <v>4</v>
      </c>
    </row>
    <row r="25" spans="1:4" x14ac:dyDescent="0.15">
      <c r="A25" s="1">
        <v>21</v>
      </c>
      <c r="B25" s="1">
        <v>520822</v>
      </c>
      <c r="C25" s="1" t="s">
        <v>675</v>
      </c>
      <c r="D25" s="1" t="s">
        <v>4</v>
      </c>
    </row>
    <row r="26" spans="1:4" x14ac:dyDescent="0.15">
      <c r="A26" s="1">
        <v>22</v>
      </c>
      <c r="B26" s="1">
        <v>520823</v>
      </c>
      <c r="C26" s="1" t="s">
        <v>674</v>
      </c>
      <c r="D26" s="1" t="s">
        <v>4</v>
      </c>
    </row>
    <row r="27" spans="1:4" x14ac:dyDescent="0.15">
      <c r="A27" s="1">
        <v>23</v>
      </c>
      <c r="B27" s="1">
        <v>520829</v>
      </c>
      <c r="C27" s="1" t="s">
        <v>673</v>
      </c>
      <c r="D27" s="1" t="s">
        <v>4</v>
      </c>
    </row>
    <row r="28" spans="1:4" x14ac:dyDescent="0.15">
      <c r="A28" s="1">
        <v>24</v>
      </c>
      <c r="B28" s="1">
        <v>520831</v>
      </c>
      <c r="C28" s="1" t="s">
        <v>672</v>
      </c>
      <c r="D28" s="1" t="s">
        <v>4</v>
      </c>
    </row>
    <row r="29" spans="1:4" x14ac:dyDescent="0.15">
      <c r="A29" s="1">
        <v>25</v>
      </c>
      <c r="B29" s="1">
        <v>520832</v>
      </c>
      <c r="C29" s="1" t="s">
        <v>671</v>
      </c>
      <c r="D29" s="1" t="s">
        <v>4</v>
      </c>
    </row>
    <row r="30" spans="1:4" x14ac:dyDescent="0.15">
      <c r="A30" s="1">
        <v>26</v>
      </c>
      <c r="B30" s="1">
        <v>520833</v>
      </c>
      <c r="C30" s="1" t="s">
        <v>670</v>
      </c>
      <c r="D30" s="1" t="s">
        <v>4</v>
      </c>
    </row>
    <row r="31" spans="1:4" x14ac:dyDescent="0.15">
      <c r="A31" s="1">
        <v>27</v>
      </c>
      <c r="B31" s="1">
        <v>520839</v>
      </c>
      <c r="C31" s="1" t="s">
        <v>669</v>
      </c>
      <c r="D31" s="1" t="s">
        <v>4</v>
      </c>
    </row>
    <row r="32" spans="1:4" x14ac:dyDescent="0.15">
      <c r="A32" s="1">
        <v>28</v>
      </c>
      <c r="B32" s="1">
        <v>520841</v>
      </c>
      <c r="C32" s="1" t="s">
        <v>668</v>
      </c>
      <c r="D32" s="1" t="s">
        <v>4</v>
      </c>
    </row>
    <row r="33" spans="1:4" x14ac:dyDescent="0.15">
      <c r="A33" s="1">
        <v>29</v>
      </c>
      <c r="B33" s="1">
        <v>520842</v>
      </c>
      <c r="C33" s="1" t="s">
        <v>667</v>
      </c>
      <c r="D33" s="1" t="s">
        <v>4</v>
      </c>
    </row>
    <row r="34" spans="1:4" x14ac:dyDescent="0.15">
      <c r="A34" s="1">
        <v>30</v>
      </c>
      <c r="B34" s="1">
        <v>520843</v>
      </c>
      <c r="C34" s="1" t="s">
        <v>666</v>
      </c>
      <c r="D34" s="1" t="s">
        <v>4</v>
      </c>
    </row>
    <row r="35" spans="1:4" x14ac:dyDescent="0.15">
      <c r="A35" s="1">
        <v>31</v>
      </c>
      <c r="B35" s="1">
        <v>520849</v>
      </c>
      <c r="C35" s="1" t="s">
        <v>665</v>
      </c>
      <c r="D35" s="1" t="s">
        <v>4</v>
      </c>
    </row>
    <row r="36" spans="1:4" x14ac:dyDescent="0.15">
      <c r="A36" s="1">
        <v>32</v>
      </c>
      <c r="B36" s="1">
        <v>520851</v>
      </c>
      <c r="C36" s="1" t="s">
        <v>158</v>
      </c>
      <c r="D36" s="1" t="s">
        <v>4</v>
      </c>
    </row>
    <row r="37" spans="1:4" x14ac:dyDescent="0.15">
      <c r="A37" s="1">
        <v>33</v>
      </c>
      <c r="B37" s="1">
        <v>520852</v>
      </c>
      <c r="C37" s="1" t="s">
        <v>664</v>
      </c>
      <c r="D37" s="1" t="s">
        <v>4</v>
      </c>
    </row>
    <row r="38" spans="1:4" x14ac:dyDescent="0.15">
      <c r="A38" s="1">
        <v>34</v>
      </c>
      <c r="B38" s="1">
        <v>520853</v>
      </c>
      <c r="C38" s="1" t="s">
        <v>663</v>
      </c>
      <c r="D38" s="1" t="s">
        <v>4</v>
      </c>
    </row>
    <row r="39" spans="1:4" x14ac:dyDescent="0.15">
      <c r="A39" s="1">
        <v>35</v>
      </c>
      <c r="B39" s="1">
        <v>520859</v>
      </c>
      <c r="C39" s="1" t="s">
        <v>662</v>
      </c>
      <c r="D39" s="1" t="s">
        <v>4</v>
      </c>
    </row>
    <row r="40" spans="1:4" x14ac:dyDescent="0.15">
      <c r="A40" s="1">
        <v>36</v>
      </c>
      <c r="B40" s="1">
        <v>520911</v>
      </c>
      <c r="C40" s="1" t="s">
        <v>661</v>
      </c>
      <c r="D40" s="1" t="s">
        <v>4</v>
      </c>
    </row>
    <row r="41" spans="1:4" x14ac:dyDescent="0.15">
      <c r="A41" s="1">
        <v>37</v>
      </c>
      <c r="B41" s="1">
        <v>520912</v>
      </c>
      <c r="C41" s="1" t="s">
        <v>660</v>
      </c>
      <c r="D41" s="1" t="s">
        <v>4</v>
      </c>
    </row>
    <row r="42" spans="1:4" x14ac:dyDescent="0.15">
      <c r="A42" s="1">
        <v>38</v>
      </c>
      <c r="B42" s="1">
        <v>520919</v>
      </c>
      <c r="C42" s="1" t="s">
        <v>659</v>
      </c>
      <c r="D42" s="1" t="s">
        <v>4</v>
      </c>
    </row>
    <row r="43" spans="1:4" x14ac:dyDescent="0.15">
      <c r="A43" s="1">
        <v>39</v>
      </c>
      <c r="B43" s="1">
        <v>520921</v>
      </c>
      <c r="C43" s="1" t="s">
        <v>658</v>
      </c>
      <c r="D43" s="1" t="s">
        <v>4</v>
      </c>
    </row>
    <row r="44" spans="1:4" x14ac:dyDescent="0.15">
      <c r="A44" s="1">
        <v>40</v>
      </c>
      <c r="B44" s="1">
        <v>520922</v>
      </c>
      <c r="C44" s="1" t="s">
        <v>657</v>
      </c>
      <c r="D44" s="1" t="s">
        <v>4</v>
      </c>
    </row>
    <row r="45" spans="1:4" x14ac:dyDescent="0.15">
      <c r="A45" s="1">
        <v>41</v>
      </c>
      <c r="B45" s="1">
        <v>520929</v>
      </c>
      <c r="C45" s="1" t="s">
        <v>656</v>
      </c>
      <c r="D45" s="1" t="s">
        <v>4</v>
      </c>
    </row>
    <row r="46" spans="1:4" x14ac:dyDescent="0.15">
      <c r="A46" s="1">
        <v>42</v>
      </c>
      <c r="B46" s="1">
        <v>520931</v>
      </c>
      <c r="C46" s="1" t="s">
        <v>655</v>
      </c>
      <c r="D46" s="1" t="s">
        <v>4</v>
      </c>
    </row>
    <row r="47" spans="1:4" x14ac:dyDescent="0.15">
      <c r="A47" s="1">
        <v>43</v>
      </c>
      <c r="B47" s="1">
        <v>520932</v>
      </c>
      <c r="C47" s="1" t="s">
        <v>654</v>
      </c>
      <c r="D47" s="1" t="s">
        <v>4</v>
      </c>
    </row>
    <row r="48" spans="1:4" x14ac:dyDescent="0.15">
      <c r="A48" s="1">
        <v>44</v>
      </c>
      <c r="B48" s="1">
        <v>520939</v>
      </c>
      <c r="C48" s="1" t="s">
        <v>653</v>
      </c>
      <c r="D48" s="1" t="s">
        <v>4</v>
      </c>
    </row>
    <row r="49" spans="1:4" x14ac:dyDescent="0.15">
      <c r="A49" s="1">
        <v>45</v>
      </c>
      <c r="B49" s="1">
        <v>520941</v>
      </c>
      <c r="C49" s="1" t="s">
        <v>652</v>
      </c>
      <c r="D49" s="1" t="s">
        <v>4</v>
      </c>
    </row>
    <row r="50" spans="1:4" x14ac:dyDescent="0.15">
      <c r="A50" s="1">
        <v>46</v>
      </c>
      <c r="B50" s="1">
        <v>520942</v>
      </c>
      <c r="C50" s="1" t="s">
        <v>651</v>
      </c>
      <c r="D50" s="1" t="s">
        <v>4</v>
      </c>
    </row>
    <row r="51" spans="1:4" x14ac:dyDescent="0.15">
      <c r="A51" s="1">
        <v>47</v>
      </c>
      <c r="B51" s="1">
        <v>520943</v>
      </c>
      <c r="C51" s="1" t="s">
        <v>650</v>
      </c>
      <c r="D51" s="1" t="s">
        <v>4</v>
      </c>
    </row>
    <row r="52" spans="1:4" x14ac:dyDescent="0.15">
      <c r="A52" s="1">
        <v>48</v>
      </c>
      <c r="B52" s="1">
        <v>520949</v>
      </c>
      <c r="C52" s="1" t="s">
        <v>649</v>
      </c>
      <c r="D52" s="1" t="s">
        <v>4</v>
      </c>
    </row>
    <row r="53" spans="1:4" x14ac:dyDescent="0.15">
      <c r="A53" s="1">
        <v>49</v>
      </c>
      <c r="B53" s="1">
        <v>520951</v>
      </c>
      <c r="C53" s="1" t="s">
        <v>648</v>
      </c>
      <c r="D53" s="1" t="s">
        <v>4</v>
      </c>
    </row>
    <row r="54" spans="1:4" x14ac:dyDescent="0.15">
      <c r="A54" s="1">
        <v>50</v>
      </c>
      <c r="B54" s="1">
        <v>520952</v>
      </c>
      <c r="C54" s="1" t="s">
        <v>647</v>
      </c>
      <c r="D54" s="1" t="s">
        <v>4</v>
      </c>
    </row>
    <row r="55" spans="1:4" x14ac:dyDescent="0.15">
      <c r="A55" s="1">
        <v>51</v>
      </c>
      <c r="B55" s="1">
        <v>520959</v>
      </c>
      <c r="C55" s="1" t="s">
        <v>646</v>
      </c>
      <c r="D55" s="1" t="s">
        <v>4</v>
      </c>
    </row>
    <row r="56" spans="1:4" x14ac:dyDescent="0.15">
      <c r="A56" s="1">
        <v>52</v>
      </c>
      <c r="B56" s="1">
        <v>521011</v>
      </c>
      <c r="C56" s="1" t="s">
        <v>645</v>
      </c>
      <c r="D56" s="1" t="s">
        <v>4</v>
      </c>
    </row>
    <row r="57" spans="1:4" x14ac:dyDescent="0.15">
      <c r="A57" s="1">
        <v>53</v>
      </c>
      <c r="B57" s="1">
        <v>521012</v>
      </c>
      <c r="C57" s="1" t="s">
        <v>644</v>
      </c>
      <c r="D57" s="1" t="s">
        <v>4</v>
      </c>
    </row>
    <row r="58" spans="1:4" x14ac:dyDescent="0.15">
      <c r="A58" s="1">
        <v>54</v>
      </c>
      <c r="B58" s="1">
        <v>521019</v>
      </c>
      <c r="C58" s="1" t="s">
        <v>643</v>
      </c>
      <c r="D58" s="1" t="s">
        <v>4</v>
      </c>
    </row>
    <row r="59" spans="1:4" x14ac:dyDescent="0.15">
      <c r="A59" s="1">
        <v>55</v>
      </c>
      <c r="B59" s="1">
        <v>521021</v>
      </c>
      <c r="C59" s="1" t="s">
        <v>642</v>
      </c>
      <c r="D59" s="1" t="s">
        <v>4</v>
      </c>
    </row>
    <row r="60" spans="1:4" x14ac:dyDescent="0.15">
      <c r="A60" s="1">
        <v>56</v>
      </c>
      <c r="B60" s="1">
        <v>521022</v>
      </c>
      <c r="C60" s="1" t="s">
        <v>641</v>
      </c>
      <c r="D60" s="1" t="s">
        <v>4</v>
      </c>
    </row>
    <row r="61" spans="1:4" x14ac:dyDescent="0.15">
      <c r="A61" s="1">
        <v>57</v>
      </c>
      <c r="B61" s="1">
        <v>521029</v>
      </c>
      <c r="C61" s="1" t="s">
        <v>640</v>
      </c>
      <c r="D61" s="1" t="s">
        <v>4</v>
      </c>
    </row>
    <row r="62" spans="1:4" x14ac:dyDescent="0.15">
      <c r="A62" s="1">
        <v>58</v>
      </c>
      <c r="B62" s="1">
        <v>521031</v>
      </c>
      <c r="C62" s="1" t="s">
        <v>639</v>
      </c>
      <c r="D62" s="1" t="s">
        <v>4</v>
      </c>
    </row>
    <row r="63" spans="1:4" x14ac:dyDescent="0.15">
      <c r="A63" s="1">
        <v>59</v>
      </c>
      <c r="B63" s="1">
        <v>521032</v>
      </c>
      <c r="C63" s="1" t="s">
        <v>638</v>
      </c>
      <c r="D63" s="1" t="s">
        <v>4</v>
      </c>
    </row>
    <row r="64" spans="1:4" x14ac:dyDescent="0.15">
      <c r="A64" s="1">
        <v>60</v>
      </c>
      <c r="B64" s="1">
        <v>521039</v>
      </c>
      <c r="C64" s="1" t="s">
        <v>637</v>
      </c>
      <c r="D64" s="1" t="s">
        <v>4</v>
      </c>
    </row>
    <row r="65" spans="1:4" x14ac:dyDescent="0.15">
      <c r="A65" s="1">
        <v>61</v>
      </c>
      <c r="B65" s="1">
        <v>521041</v>
      </c>
      <c r="C65" s="1" t="s">
        <v>636</v>
      </c>
      <c r="D65" s="1" t="s">
        <v>4</v>
      </c>
    </row>
    <row r="66" spans="1:4" x14ac:dyDescent="0.15">
      <c r="A66" s="1">
        <v>62</v>
      </c>
      <c r="B66" s="1">
        <v>521042</v>
      </c>
      <c r="C66" s="1" t="s">
        <v>635</v>
      </c>
      <c r="D66" s="1" t="s">
        <v>4</v>
      </c>
    </row>
    <row r="67" spans="1:4" x14ac:dyDescent="0.15">
      <c r="A67" s="1">
        <v>63</v>
      </c>
      <c r="B67" s="1">
        <v>521049</v>
      </c>
      <c r="C67" s="1" t="s">
        <v>634</v>
      </c>
      <c r="D67" s="1" t="s">
        <v>4</v>
      </c>
    </row>
    <row r="68" spans="1:4" x14ac:dyDescent="0.15">
      <c r="A68" s="1">
        <v>64</v>
      </c>
      <c r="B68" s="1">
        <v>521051</v>
      </c>
      <c r="C68" s="1" t="s">
        <v>633</v>
      </c>
      <c r="D68" s="1" t="s">
        <v>4</v>
      </c>
    </row>
    <row r="69" spans="1:4" x14ac:dyDescent="0.15">
      <c r="A69" s="1">
        <v>65</v>
      </c>
      <c r="B69" s="1">
        <v>521052</v>
      </c>
      <c r="C69" s="1" t="s">
        <v>632</v>
      </c>
      <c r="D69" s="1" t="s">
        <v>4</v>
      </c>
    </row>
    <row r="70" spans="1:4" x14ac:dyDescent="0.15">
      <c r="A70" s="1">
        <v>66</v>
      </c>
      <c r="B70" s="1">
        <v>521059</v>
      </c>
      <c r="C70" s="1" t="s">
        <v>631</v>
      </c>
      <c r="D70" s="1" t="s">
        <v>4</v>
      </c>
    </row>
    <row r="71" spans="1:4" x14ac:dyDescent="0.15">
      <c r="A71" s="1">
        <v>67</v>
      </c>
      <c r="B71" s="1">
        <v>521111</v>
      </c>
      <c r="C71" s="1" t="s">
        <v>630</v>
      </c>
      <c r="D71" s="1" t="s">
        <v>4</v>
      </c>
    </row>
    <row r="72" spans="1:4" x14ac:dyDescent="0.15">
      <c r="A72" s="1">
        <v>68</v>
      </c>
      <c r="B72" s="1">
        <v>521112</v>
      </c>
      <c r="C72" s="1" t="s">
        <v>629</v>
      </c>
      <c r="D72" s="1" t="s">
        <v>4</v>
      </c>
    </row>
    <row r="73" spans="1:4" x14ac:dyDescent="0.15">
      <c r="A73" s="1">
        <v>69</v>
      </c>
      <c r="B73" s="1">
        <v>521119</v>
      </c>
      <c r="C73" s="1" t="s">
        <v>628</v>
      </c>
      <c r="D73" s="1" t="s">
        <v>4</v>
      </c>
    </row>
    <row r="74" spans="1:4" x14ac:dyDescent="0.15">
      <c r="A74" s="1">
        <v>70</v>
      </c>
      <c r="B74" s="1">
        <v>521120</v>
      </c>
      <c r="C74" s="1" t="s">
        <v>627</v>
      </c>
      <c r="D74" s="1" t="s">
        <v>4</v>
      </c>
    </row>
    <row r="75" spans="1:4" x14ac:dyDescent="0.15">
      <c r="A75" s="1">
        <v>71</v>
      </c>
      <c r="B75" s="1">
        <v>521121</v>
      </c>
      <c r="C75" s="1" t="s">
        <v>626</v>
      </c>
      <c r="D75" s="1" t="s">
        <v>4</v>
      </c>
    </row>
    <row r="76" spans="1:4" x14ac:dyDescent="0.15">
      <c r="A76" s="1">
        <v>72</v>
      </c>
      <c r="B76" s="1">
        <v>521122</v>
      </c>
      <c r="C76" s="1" t="s">
        <v>625</v>
      </c>
      <c r="D76" s="1" t="s">
        <v>4</v>
      </c>
    </row>
    <row r="77" spans="1:4" x14ac:dyDescent="0.15">
      <c r="A77" s="1">
        <v>73</v>
      </c>
      <c r="B77" s="1">
        <v>521129</v>
      </c>
      <c r="C77" s="1" t="s">
        <v>624</v>
      </c>
      <c r="D77" s="1" t="s">
        <v>4</v>
      </c>
    </row>
    <row r="78" spans="1:4" x14ac:dyDescent="0.15">
      <c r="A78" s="1">
        <v>74</v>
      </c>
      <c r="B78" s="1">
        <v>521131</v>
      </c>
      <c r="C78" s="1" t="s">
        <v>623</v>
      </c>
      <c r="D78" s="1" t="s">
        <v>4</v>
      </c>
    </row>
    <row r="79" spans="1:4" x14ac:dyDescent="0.15">
      <c r="A79" s="1">
        <v>75</v>
      </c>
      <c r="B79" s="1">
        <v>521132</v>
      </c>
      <c r="C79" s="1" t="s">
        <v>622</v>
      </c>
      <c r="D79" s="1" t="s">
        <v>4</v>
      </c>
    </row>
    <row r="80" spans="1:4" x14ac:dyDescent="0.15">
      <c r="A80" s="1">
        <v>76</v>
      </c>
      <c r="B80" s="1">
        <v>521139</v>
      </c>
      <c r="C80" s="1" t="s">
        <v>621</v>
      </c>
      <c r="D80" s="1" t="s">
        <v>4</v>
      </c>
    </row>
    <row r="81" spans="1:4" x14ac:dyDescent="0.15">
      <c r="A81" s="1">
        <v>77</v>
      </c>
      <c r="B81" s="1">
        <v>521141</v>
      </c>
      <c r="C81" s="1" t="s">
        <v>620</v>
      </c>
      <c r="D81" s="1" t="s">
        <v>4</v>
      </c>
    </row>
    <row r="82" spans="1:4" x14ac:dyDescent="0.15">
      <c r="A82" s="1">
        <v>78</v>
      </c>
      <c r="B82" s="1">
        <v>521142</v>
      </c>
      <c r="C82" s="1" t="s">
        <v>619</v>
      </c>
      <c r="D82" s="1" t="s">
        <v>4</v>
      </c>
    </row>
    <row r="83" spans="1:4" x14ac:dyDescent="0.15">
      <c r="A83" s="1">
        <v>79</v>
      </c>
      <c r="B83" s="1">
        <v>521143</v>
      </c>
      <c r="C83" s="1" t="s">
        <v>618</v>
      </c>
      <c r="D83" s="1" t="s">
        <v>4</v>
      </c>
    </row>
    <row r="84" spans="1:4" x14ac:dyDescent="0.15">
      <c r="A84" s="1">
        <v>80</v>
      </c>
      <c r="B84" s="1">
        <v>521149</v>
      </c>
      <c r="C84" s="1" t="s">
        <v>617</v>
      </c>
      <c r="D84" s="1" t="s">
        <v>4</v>
      </c>
    </row>
    <row r="85" spans="1:4" x14ac:dyDescent="0.15">
      <c r="A85" s="1">
        <v>81</v>
      </c>
      <c r="B85" s="1">
        <v>521151</v>
      </c>
      <c r="C85" s="1" t="s">
        <v>616</v>
      </c>
      <c r="D85" s="1" t="s">
        <v>4</v>
      </c>
    </row>
    <row r="86" spans="1:4" x14ac:dyDescent="0.15">
      <c r="A86" s="1">
        <v>82</v>
      </c>
      <c r="B86" s="1">
        <v>521152</v>
      </c>
      <c r="C86" s="1" t="s">
        <v>615</v>
      </c>
      <c r="D86" s="1" t="s">
        <v>4</v>
      </c>
    </row>
    <row r="87" spans="1:4" x14ac:dyDescent="0.15">
      <c r="A87" s="1">
        <v>83</v>
      </c>
      <c r="B87" s="1">
        <v>521159</v>
      </c>
      <c r="C87" s="1" t="s">
        <v>614</v>
      </c>
      <c r="D87" s="1" t="s">
        <v>4</v>
      </c>
    </row>
    <row r="88" spans="1:4" x14ac:dyDescent="0.15">
      <c r="A88" s="1">
        <v>84</v>
      </c>
      <c r="B88" s="1">
        <v>521211</v>
      </c>
      <c r="C88" s="1" t="s">
        <v>613</v>
      </c>
      <c r="D88" s="1" t="s">
        <v>4</v>
      </c>
    </row>
    <row r="89" spans="1:4" x14ac:dyDescent="0.15">
      <c r="A89" s="1">
        <v>85</v>
      </c>
      <c r="B89" s="1">
        <v>521212</v>
      </c>
      <c r="C89" s="1" t="s">
        <v>612</v>
      </c>
      <c r="D89" s="1" t="s">
        <v>4</v>
      </c>
    </row>
    <row r="90" spans="1:4" x14ac:dyDescent="0.15">
      <c r="A90" s="1">
        <v>86</v>
      </c>
      <c r="B90" s="1">
        <v>521213</v>
      </c>
      <c r="C90" s="1" t="s">
        <v>611</v>
      </c>
      <c r="D90" s="1" t="s">
        <v>4</v>
      </c>
    </row>
    <row r="91" spans="1:4" x14ac:dyDescent="0.15">
      <c r="A91" s="1">
        <v>87</v>
      </c>
      <c r="B91" s="1">
        <v>521214</v>
      </c>
      <c r="C91" s="1" t="s">
        <v>610</v>
      </c>
      <c r="D91" s="1" t="s">
        <v>4</v>
      </c>
    </row>
    <row r="92" spans="1:4" x14ac:dyDescent="0.15">
      <c r="A92" s="1">
        <v>88</v>
      </c>
      <c r="B92" s="1">
        <v>521215</v>
      </c>
      <c r="C92" s="1" t="s">
        <v>609</v>
      </c>
      <c r="D92" s="1" t="s">
        <v>4</v>
      </c>
    </row>
    <row r="93" spans="1:4" x14ac:dyDescent="0.15">
      <c r="A93" s="1">
        <v>89</v>
      </c>
      <c r="B93" s="1">
        <v>521221</v>
      </c>
      <c r="C93" s="1" t="s">
        <v>613</v>
      </c>
      <c r="D93" s="1" t="s">
        <v>4</v>
      </c>
    </row>
    <row r="94" spans="1:4" x14ac:dyDescent="0.15">
      <c r="A94" s="1">
        <v>90</v>
      </c>
      <c r="B94" s="1">
        <v>521222</v>
      </c>
      <c r="C94" s="1" t="s">
        <v>612</v>
      </c>
      <c r="D94" s="1" t="s">
        <v>4</v>
      </c>
    </row>
    <row r="95" spans="1:4" x14ac:dyDescent="0.15">
      <c r="A95" s="1">
        <v>91</v>
      </c>
      <c r="B95" s="1">
        <v>521223</v>
      </c>
      <c r="C95" s="1" t="s">
        <v>611</v>
      </c>
      <c r="D95" s="1" t="s">
        <v>4</v>
      </c>
    </row>
    <row r="96" spans="1:4" x14ac:dyDescent="0.15">
      <c r="A96" s="1">
        <v>92</v>
      </c>
      <c r="B96" s="1">
        <v>521224</v>
      </c>
      <c r="C96" s="1" t="s">
        <v>610</v>
      </c>
      <c r="D96" s="1" t="s">
        <v>4</v>
      </c>
    </row>
    <row r="97" spans="1:4" x14ac:dyDescent="0.15">
      <c r="A97" s="1">
        <v>93</v>
      </c>
      <c r="B97" s="1">
        <v>521225</v>
      </c>
      <c r="C97" s="1" t="s">
        <v>609</v>
      </c>
      <c r="D97" s="1" t="s">
        <v>4</v>
      </c>
    </row>
    <row r="98" spans="1:4" x14ac:dyDescent="0.15">
      <c r="A98" s="1">
        <v>94</v>
      </c>
      <c r="B98" s="1">
        <v>530911</v>
      </c>
      <c r="C98" s="1" t="s">
        <v>608</v>
      </c>
      <c r="D98" s="1" t="s">
        <v>4</v>
      </c>
    </row>
    <row r="99" spans="1:4" x14ac:dyDescent="0.15">
      <c r="A99" s="1">
        <v>95</v>
      </c>
      <c r="B99" s="1">
        <v>530919</v>
      </c>
      <c r="C99" s="1" t="s">
        <v>607</v>
      </c>
      <c r="D99" s="1" t="s">
        <v>4</v>
      </c>
    </row>
    <row r="100" spans="1:4" x14ac:dyDescent="0.15">
      <c r="A100" s="1">
        <v>96</v>
      </c>
      <c r="B100" s="1">
        <v>530921</v>
      </c>
      <c r="C100" s="1" t="s">
        <v>606</v>
      </c>
      <c r="D100" s="1" t="s">
        <v>4</v>
      </c>
    </row>
    <row r="101" spans="1:4" x14ac:dyDescent="0.15">
      <c r="A101" s="1">
        <v>97</v>
      </c>
      <c r="B101" s="1">
        <v>530929</v>
      </c>
      <c r="C101" s="1" t="s">
        <v>605</v>
      </c>
      <c r="D101" s="1" t="s">
        <v>4</v>
      </c>
    </row>
    <row r="102" spans="1:4" x14ac:dyDescent="0.15">
      <c r="A102" s="1">
        <v>98</v>
      </c>
      <c r="B102" s="1">
        <v>531100</v>
      </c>
      <c r="C102" s="1" t="s">
        <v>604</v>
      </c>
      <c r="D102" s="1" t="s">
        <v>4</v>
      </c>
    </row>
    <row r="103" spans="1:4" x14ac:dyDescent="0.15">
      <c r="A103" s="1">
        <v>99</v>
      </c>
      <c r="B103" s="1">
        <v>540710</v>
      </c>
      <c r="C103" s="1" t="s">
        <v>603</v>
      </c>
      <c r="D103" s="1" t="s">
        <v>4</v>
      </c>
    </row>
    <row r="104" spans="1:4" x14ac:dyDescent="0.15">
      <c r="A104" s="1">
        <v>100</v>
      </c>
      <c r="B104" s="1">
        <v>540720</v>
      </c>
      <c r="C104" s="1" t="s">
        <v>602</v>
      </c>
      <c r="D104" s="1" t="s">
        <v>4</v>
      </c>
    </row>
    <row r="105" spans="1:4" x14ac:dyDescent="0.15">
      <c r="A105" s="1">
        <v>101</v>
      </c>
      <c r="B105" s="1">
        <v>540730</v>
      </c>
      <c r="C105" s="1" t="s">
        <v>601</v>
      </c>
      <c r="D105" s="1" t="s">
        <v>4</v>
      </c>
    </row>
    <row r="106" spans="1:4" x14ac:dyDescent="0.15">
      <c r="A106" s="1">
        <v>102</v>
      </c>
      <c r="B106" s="1">
        <v>540741</v>
      </c>
      <c r="C106" s="1" t="s">
        <v>600</v>
      </c>
      <c r="D106" s="1" t="s">
        <v>4</v>
      </c>
    </row>
    <row r="107" spans="1:4" x14ac:dyDescent="0.15">
      <c r="A107" s="1">
        <v>103</v>
      </c>
      <c r="B107" s="1">
        <v>540742</v>
      </c>
      <c r="C107" s="1" t="s">
        <v>599</v>
      </c>
      <c r="D107" s="1" t="s">
        <v>4</v>
      </c>
    </row>
    <row r="108" spans="1:4" x14ac:dyDescent="0.15">
      <c r="A108" s="1">
        <v>104</v>
      </c>
      <c r="B108" s="1">
        <v>540743</v>
      </c>
      <c r="C108" s="1" t="s">
        <v>598</v>
      </c>
      <c r="D108" s="1" t="s">
        <v>4</v>
      </c>
    </row>
    <row r="109" spans="1:4" x14ac:dyDescent="0.15">
      <c r="A109" s="1">
        <v>105</v>
      </c>
      <c r="B109" s="1">
        <v>540744</v>
      </c>
      <c r="C109" s="1" t="s">
        <v>597</v>
      </c>
      <c r="D109" s="1" t="s">
        <v>4</v>
      </c>
    </row>
    <row r="110" spans="1:4" x14ac:dyDescent="0.15">
      <c r="A110" s="1">
        <v>106</v>
      </c>
      <c r="B110" s="1">
        <v>540751</v>
      </c>
      <c r="C110" s="1" t="s">
        <v>596</v>
      </c>
      <c r="D110" s="1" t="s">
        <v>4</v>
      </c>
    </row>
    <row r="111" spans="1:4" x14ac:dyDescent="0.15">
      <c r="A111" s="1">
        <v>107</v>
      </c>
      <c r="B111" s="1">
        <v>540752</v>
      </c>
      <c r="C111" s="1" t="s">
        <v>595</v>
      </c>
      <c r="D111" s="1" t="s">
        <v>4</v>
      </c>
    </row>
    <row r="112" spans="1:4" x14ac:dyDescent="0.15">
      <c r="A112" s="1">
        <v>108</v>
      </c>
      <c r="B112" s="1">
        <v>540753</v>
      </c>
      <c r="C112" s="1" t="s">
        <v>594</v>
      </c>
      <c r="D112" s="1" t="s">
        <v>4</v>
      </c>
    </row>
    <row r="113" spans="1:4" x14ac:dyDescent="0.15">
      <c r="A113" s="1">
        <v>109</v>
      </c>
      <c r="B113" s="1">
        <v>540754</v>
      </c>
      <c r="C113" s="1" t="s">
        <v>593</v>
      </c>
      <c r="D113" s="1" t="s">
        <v>4</v>
      </c>
    </row>
    <row r="114" spans="1:4" x14ac:dyDescent="0.15">
      <c r="A114" s="1">
        <v>110</v>
      </c>
      <c r="B114" s="1">
        <v>540760</v>
      </c>
      <c r="C114" s="1" t="s">
        <v>159</v>
      </c>
      <c r="D114" s="1" t="s">
        <v>4</v>
      </c>
    </row>
    <row r="115" spans="1:4" x14ac:dyDescent="0.15">
      <c r="A115" s="1">
        <v>111</v>
      </c>
      <c r="B115" s="1">
        <v>540761</v>
      </c>
      <c r="C115" s="1" t="s">
        <v>592</v>
      </c>
      <c r="D115" s="1" t="s">
        <v>4</v>
      </c>
    </row>
    <row r="116" spans="1:4" x14ac:dyDescent="0.15">
      <c r="A116" s="1">
        <v>112</v>
      </c>
      <c r="B116" s="1">
        <v>540769</v>
      </c>
      <c r="C116" s="1" t="s">
        <v>591</v>
      </c>
      <c r="D116" s="1" t="s">
        <v>4</v>
      </c>
    </row>
    <row r="117" spans="1:4" x14ac:dyDescent="0.15">
      <c r="A117" s="1">
        <v>113</v>
      </c>
      <c r="B117" s="1">
        <v>540771</v>
      </c>
      <c r="C117" s="1" t="s">
        <v>590</v>
      </c>
      <c r="D117" s="1" t="s">
        <v>4</v>
      </c>
    </row>
    <row r="118" spans="1:4" x14ac:dyDescent="0.15">
      <c r="A118" s="1">
        <v>114</v>
      </c>
      <c r="B118" s="1">
        <v>540772</v>
      </c>
      <c r="C118" s="1" t="s">
        <v>589</v>
      </c>
      <c r="D118" s="1" t="s">
        <v>4</v>
      </c>
    </row>
    <row r="119" spans="1:4" x14ac:dyDescent="0.15">
      <c r="A119" s="1">
        <v>115</v>
      </c>
      <c r="B119" s="1">
        <v>540773</v>
      </c>
      <c r="C119" s="1" t="s">
        <v>588</v>
      </c>
      <c r="D119" s="1" t="s">
        <v>4</v>
      </c>
    </row>
    <row r="120" spans="1:4" x14ac:dyDescent="0.15">
      <c r="A120" s="1">
        <v>116</v>
      </c>
      <c r="B120" s="1">
        <v>540774</v>
      </c>
      <c r="C120" s="1" t="s">
        <v>587</v>
      </c>
      <c r="D120" s="1" t="s">
        <v>4</v>
      </c>
    </row>
    <row r="121" spans="1:4" x14ac:dyDescent="0.15">
      <c r="A121" s="1">
        <v>117</v>
      </c>
      <c r="B121" s="1">
        <v>540781</v>
      </c>
      <c r="C121" s="1" t="s">
        <v>586</v>
      </c>
      <c r="D121" s="1" t="s">
        <v>4</v>
      </c>
    </row>
    <row r="122" spans="1:4" x14ac:dyDescent="0.15">
      <c r="A122" s="1">
        <v>118</v>
      </c>
      <c r="B122" s="1">
        <v>540782</v>
      </c>
      <c r="C122" s="1" t="s">
        <v>585</v>
      </c>
      <c r="D122" s="1" t="s">
        <v>4</v>
      </c>
    </row>
    <row r="123" spans="1:4" x14ac:dyDescent="0.15">
      <c r="A123" s="1">
        <v>119</v>
      </c>
      <c r="B123" s="1">
        <v>540783</v>
      </c>
      <c r="C123" s="1" t="s">
        <v>584</v>
      </c>
      <c r="D123" s="1" t="s">
        <v>4</v>
      </c>
    </row>
    <row r="124" spans="1:4" x14ac:dyDescent="0.15">
      <c r="A124" s="1">
        <v>120</v>
      </c>
      <c r="B124" s="1">
        <v>540784</v>
      </c>
      <c r="C124" s="1" t="s">
        <v>583</v>
      </c>
      <c r="D124" s="1" t="s">
        <v>4</v>
      </c>
    </row>
    <row r="125" spans="1:4" x14ac:dyDescent="0.15">
      <c r="A125" s="1">
        <v>121</v>
      </c>
      <c r="B125" s="1">
        <v>540791</v>
      </c>
      <c r="C125" s="1" t="s">
        <v>582</v>
      </c>
      <c r="D125" s="1" t="s">
        <v>4</v>
      </c>
    </row>
    <row r="126" spans="1:4" x14ac:dyDescent="0.15">
      <c r="A126" s="1">
        <v>122</v>
      </c>
      <c r="B126" s="1">
        <v>540792</v>
      </c>
      <c r="C126" s="1" t="s">
        <v>581</v>
      </c>
      <c r="D126" s="1" t="s">
        <v>4</v>
      </c>
    </row>
    <row r="127" spans="1:4" x14ac:dyDescent="0.15">
      <c r="A127" s="1">
        <v>123</v>
      </c>
      <c r="B127" s="1">
        <v>540793</v>
      </c>
      <c r="C127" s="1" t="s">
        <v>580</v>
      </c>
      <c r="D127" s="1" t="s">
        <v>4</v>
      </c>
    </row>
    <row r="128" spans="1:4" x14ac:dyDescent="0.15">
      <c r="A128" s="1">
        <v>124</v>
      </c>
      <c r="B128" s="1">
        <v>540794</v>
      </c>
      <c r="C128" s="1" t="s">
        <v>579</v>
      </c>
      <c r="D128" s="1" t="s">
        <v>4</v>
      </c>
    </row>
    <row r="129" spans="1:4" x14ac:dyDescent="0.15">
      <c r="A129" s="1">
        <v>125</v>
      </c>
      <c r="B129" s="1">
        <v>540810</v>
      </c>
      <c r="C129" s="1" t="s">
        <v>578</v>
      </c>
      <c r="D129" s="1" t="s">
        <v>4</v>
      </c>
    </row>
    <row r="130" spans="1:4" x14ac:dyDescent="0.15">
      <c r="A130" s="1">
        <v>126</v>
      </c>
      <c r="B130" s="1">
        <v>540821</v>
      </c>
      <c r="C130" s="1" t="s">
        <v>577</v>
      </c>
      <c r="D130" s="1" t="s">
        <v>4</v>
      </c>
    </row>
    <row r="131" spans="1:4" x14ac:dyDescent="0.15">
      <c r="A131" s="1">
        <v>127</v>
      </c>
      <c r="B131" s="1">
        <v>540822</v>
      </c>
      <c r="C131" s="1" t="s">
        <v>576</v>
      </c>
      <c r="D131" s="1" t="s">
        <v>4</v>
      </c>
    </row>
    <row r="132" spans="1:4" x14ac:dyDescent="0.15">
      <c r="A132" s="1">
        <v>128</v>
      </c>
      <c r="B132" s="1">
        <v>540823</v>
      </c>
      <c r="C132" s="1" t="s">
        <v>575</v>
      </c>
      <c r="D132" s="1" t="s">
        <v>4</v>
      </c>
    </row>
    <row r="133" spans="1:4" x14ac:dyDescent="0.15">
      <c r="A133" s="1">
        <v>129</v>
      </c>
      <c r="B133" s="1">
        <v>540824</v>
      </c>
      <c r="C133" s="1" t="s">
        <v>574</v>
      </c>
      <c r="D133" s="1" t="s">
        <v>4</v>
      </c>
    </row>
    <row r="134" spans="1:4" x14ac:dyDescent="0.15">
      <c r="A134" s="1">
        <v>130</v>
      </c>
      <c r="B134" s="1">
        <v>540831</v>
      </c>
      <c r="C134" s="1" t="s">
        <v>573</v>
      </c>
      <c r="D134" s="1" t="s">
        <v>4</v>
      </c>
    </row>
    <row r="135" spans="1:4" x14ac:dyDescent="0.15">
      <c r="A135" s="1">
        <v>131</v>
      </c>
      <c r="B135" s="1">
        <v>540832</v>
      </c>
      <c r="C135" s="1" t="s">
        <v>572</v>
      </c>
      <c r="D135" s="1" t="s">
        <v>4</v>
      </c>
    </row>
    <row r="136" spans="1:4" x14ac:dyDescent="0.15">
      <c r="A136" s="1">
        <v>132</v>
      </c>
      <c r="B136" s="1">
        <v>540833</v>
      </c>
      <c r="C136" s="1" t="s">
        <v>571</v>
      </c>
      <c r="D136" s="1" t="s">
        <v>4</v>
      </c>
    </row>
    <row r="137" spans="1:4" x14ac:dyDescent="0.15">
      <c r="A137" s="1">
        <v>133</v>
      </c>
      <c r="B137" s="1">
        <v>540834</v>
      </c>
      <c r="C137" s="1" t="s">
        <v>570</v>
      </c>
      <c r="D137" s="1" t="s">
        <v>4</v>
      </c>
    </row>
    <row r="138" spans="1:4" x14ac:dyDescent="0.15">
      <c r="A138" s="1">
        <v>134</v>
      </c>
      <c r="B138" s="1">
        <v>551211</v>
      </c>
      <c r="C138" s="1" t="s">
        <v>569</v>
      </c>
      <c r="D138" s="1" t="s">
        <v>4</v>
      </c>
    </row>
    <row r="139" spans="1:4" x14ac:dyDescent="0.15">
      <c r="A139" s="1">
        <v>135</v>
      </c>
      <c r="B139" s="1">
        <v>551219</v>
      </c>
      <c r="C139" s="1" t="s">
        <v>568</v>
      </c>
      <c r="D139" s="1" t="s">
        <v>4</v>
      </c>
    </row>
    <row r="140" spans="1:4" x14ac:dyDescent="0.15">
      <c r="A140" s="1">
        <v>136</v>
      </c>
      <c r="B140" s="1">
        <v>551221</v>
      </c>
      <c r="C140" s="1" t="s">
        <v>567</v>
      </c>
      <c r="D140" s="1" t="s">
        <v>4</v>
      </c>
    </row>
    <row r="141" spans="1:4" x14ac:dyDescent="0.15">
      <c r="A141" s="1">
        <v>137</v>
      </c>
      <c r="B141" s="1">
        <v>551229</v>
      </c>
      <c r="C141" s="1" t="s">
        <v>566</v>
      </c>
      <c r="D141" s="1" t="s">
        <v>4</v>
      </c>
    </row>
    <row r="142" spans="1:4" x14ac:dyDescent="0.15">
      <c r="A142" s="1">
        <v>138</v>
      </c>
      <c r="B142" s="1">
        <v>551291</v>
      </c>
      <c r="C142" s="1" t="s">
        <v>565</v>
      </c>
      <c r="D142" s="1" t="s">
        <v>4</v>
      </c>
    </row>
    <row r="143" spans="1:4" x14ac:dyDescent="0.15">
      <c r="A143" s="1">
        <v>139</v>
      </c>
      <c r="B143" s="1">
        <v>551299</v>
      </c>
      <c r="C143" s="1" t="s">
        <v>564</v>
      </c>
      <c r="D143" s="1" t="s">
        <v>4</v>
      </c>
    </row>
    <row r="144" spans="1:4" x14ac:dyDescent="0.15">
      <c r="A144" s="1">
        <v>140</v>
      </c>
      <c r="B144" s="1">
        <v>551311</v>
      </c>
      <c r="C144" s="1" t="s">
        <v>563</v>
      </c>
      <c r="D144" s="1" t="s">
        <v>4</v>
      </c>
    </row>
    <row r="145" spans="1:4" x14ac:dyDescent="0.15">
      <c r="A145" s="1">
        <v>141</v>
      </c>
      <c r="B145" s="1">
        <v>551312</v>
      </c>
      <c r="C145" s="1" t="s">
        <v>562</v>
      </c>
      <c r="D145" s="1" t="s">
        <v>4</v>
      </c>
    </row>
    <row r="146" spans="1:4" x14ac:dyDescent="0.15">
      <c r="A146" s="1">
        <v>142</v>
      </c>
      <c r="B146" s="1">
        <v>551313</v>
      </c>
      <c r="C146" s="1" t="s">
        <v>561</v>
      </c>
      <c r="D146" s="1" t="s">
        <v>4</v>
      </c>
    </row>
    <row r="147" spans="1:4" x14ac:dyDescent="0.15">
      <c r="A147" s="1">
        <v>143</v>
      </c>
      <c r="B147" s="1">
        <v>551319</v>
      </c>
      <c r="C147" s="1" t="s">
        <v>560</v>
      </c>
      <c r="D147" s="1" t="s">
        <v>4</v>
      </c>
    </row>
    <row r="148" spans="1:4" x14ac:dyDescent="0.15">
      <c r="A148" s="1">
        <v>144</v>
      </c>
      <c r="B148" s="1">
        <v>551321</v>
      </c>
      <c r="C148" s="1" t="s">
        <v>559</v>
      </c>
      <c r="D148" s="1" t="s">
        <v>4</v>
      </c>
    </row>
    <row r="149" spans="1:4" x14ac:dyDescent="0.15">
      <c r="A149" s="1">
        <v>145</v>
      </c>
      <c r="B149" s="1">
        <v>551322</v>
      </c>
      <c r="C149" s="1" t="s">
        <v>558</v>
      </c>
      <c r="D149" s="1" t="s">
        <v>4</v>
      </c>
    </row>
    <row r="150" spans="1:4" x14ac:dyDescent="0.15">
      <c r="A150" s="1">
        <v>146</v>
      </c>
      <c r="B150" s="1">
        <v>551323</v>
      </c>
      <c r="C150" s="1" t="s">
        <v>557</v>
      </c>
      <c r="D150" s="1" t="s">
        <v>4</v>
      </c>
    </row>
    <row r="151" spans="1:4" x14ac:dyDescent="0.15">
      <c r="A151" s="1">
        <v>147</v>
      </c>
      <c r="B151" s="1">
        <v>551329</v>
      </c>
      <c r="C151" s="1" t="s">
        <v>556</v>
      </c>
      <c r="D151" s="1" t="s">
        <v>4</v>
      </c>
    </row>
    <row r="152" spans="1:4" x14ac:dyDescent="0.15">
      <c r="A152" s="1">
        <v>148</v>
      </c>
      <c r="B152" s="1">
        <v>551331</v>
      </c>
      <c r="C152" s="1" t="s">
        <v>555</v>
      </c>
      <c r="D152" s="1" t="s">
        <v>4</v>
      </c>
    </row>
    <row r="153" spans="1:4" x14ac:dyDescent="0.15">
      <c r="A153" s="1">
        <v>149</v>
      </c>
      <c r="B153" s="1">
        <v>551332</v>
      </c>
      <c r="C153" s="1" t="s">
        <v>554</v>
      </c>
      <c r="D153" s="1" t="s">
        <v>4</v>
      </c>
    </row>
    <row r="154" spans="1:4" x14ac:dyDescent="0.15">
      <c r="A154" s="1">
        <v>150</v>
      </c>
      <c r="B154" s="1">
        <v>551333</v>
      </c>
      <c r="C154" s="1" t="s">
        <v>553</v>
      </c>
      <c r="D154" s="1" t="s">
        <v>4</v>
      </c>
    </row>
    <row r="155" spans="1:4" x14ac:dyDescent="0.15">
      <c r="A155" s="1">
        <v>151</v>
      </c>
      <c r="B155" s="1">
        <v>551339</v>
      </c>
      <c r="C155" s="1" t="s">
        <v>552</v>
      </c>
      <c r="D155" s="1" t="s">
        <v>4</v>
      </c>
    </row>
    <row r="156" spans="1:4" x14ac:dyDescent="0.15">
      <c r="A156" s="1">
        <v>152</v>
      </c>
      <c r="B156" s="1">
        <v>551341</v>
      </c>
      <c r="C156" s="1" t="s">
        <v>551</v>
      </c>
      <c r="D156" s="1" t="s">
        <v>4</v>
      </c>
    </row>
    <row r="157" spans="1:4" x14ac:dyDescent="0.15">
      <c r="A157" s="1">
        <v>153</v>
      </c>
      <c r="B157" s="1">
        <v>551342</v>
      </c>
      <c r="C157" s="1" t="s">
        <v>550</v>
      </c>
      <c r="D157" s="1" t="s">
        <v>4</v>
      </c>
    </row>
    <row r="158" spans="1:4" x14ac:dyDescent="0.15">
      <c r="A158" s="1">
        <v>154</v>
      </c>
      <c r="B158" s="1">
        <v>551343</v>
      </c>
      <c r="C158" s="1" t="s">
        <v>549</v>
      </c>
      <c r="D158" s="1" t="s">
        <v>4</v>
      </c>
    </row>
    <row r="159" spans="1:4" x14ac:dyDescent="0.15">
      <c r="A159" s="1">
        <v>155</v>
      </c>
      <c r="B159" s="1">
        <v>551349</v>
      </c>
      <c r="C159" s="1" t="s">
        <v>548</v>
      </c>
      <c r="D159" s="1" t="s">
        <v>4</v>
      </c>
    </row>
    <row r="160" spans="1:4" x14ac:dyDescent="0.15">
      <c r="A160" s="1">
        <v>156</v>
      </c>
      <c r="B160" s="1">
        <v>551411</v>
      </c>
      <c r="C160" s="1" t="s">
        <v>547</v>
      </c>
      <c r="D160" s="1" t="s">
        <v>4</v>
      </c>
    </row>
    <row r="161" spans="1:4" x14ac:dyDescent="0.15">
      <c r="A161" s="1">
        <v>157</v>
      </c>
      <c r="B161" s="1">
        <v>551412</v>
      </c>
      <c r="C161" s="1" t="s">
        <v>546</v>
      </c>
      <c r="D161" s="1" t="s">
        <v>4</v>
      </c>
    </row>
    <row r="162" spans="1:4" x14ac:dyDescent="0.15">
      <c r="A162" s="1">
        <v>158</v>
      </c>
      <c r="B162" s="1">
        <v>551413</v>
      </c>
      <c r="C162" s="1" t="s">
        <v>545</v>
      </c>
      <c r="D162" s="1" t="s">
        <v>4</v>
      </c>
    </row>
    <row r="163" spans="1:4" x14ac:dyDescent="0.15">
      <c r="A163" s="1">
        <v>159</v>
      </c>
      <c r="B163" s="1">
        <v>551419</v>
      </c>
      <c r="C163" s="1" t="s">
        <v>544</v>
      </c>
      <c r="D163" s="1" t="s">
        <v>4</v>
      </c>
    </row>
    <row r="164" spans="1:4" x14ac:dyDescent="0.15">
      <c r="A164" s="1">
        <v>160</v>
      </c>
      <c r="B164" s="1">
        <v>551421</v>
      </c>
      <c r="C164" s="1" t="s">
        <v>543</v>
      </c>
      <c r="D164" s="1" t="s">
        <v>4</v>
      </c>
    </row>
    <row r="165" spans="1:4" x14ac:dyDescent="0.15">
      <c r="A165" s="1">
        <v>161</v>
      </c>
      <c r="B165" s="1">
        <v>551422</v>
      </c>
      <c r="C165" s="1" t="s">
        <v>542</v>
      </c>
      <c r="D165" s="1" t="s">
        <v>4</v>
      </c>
    </row>
    <row r="166" spans="1:4" x14ac:dyDescent="0.15">
      <c r="A166" s="1">
        <v>162</v>
      </c>
      <c r="B166" s="1">
        <v>551423</v>
      </c>
      <c r="C166" s="1" t="s">
        <v>541</v>
      </c>
      <c r="D166" s="1" t="s">
        <v>4</v>
      </c>
    </row>
    <row r="167" spans="1:4" x14ac:dyDescent="0.15">
      <c r="A167" s="1">
        <v>163</v>
      </c>
      <c r="B167" s="1">
        <v>551429</v>
      </c>
      <c r="C167" s="1" t="s">
        <v>540</v>
      </c>
      <c r="D167" s="1" t="s">
        <v>4</v>
      </c>
    </row>
    <row r="168" spans="1:4" x14ac:dyDescent="0.15">
      <c r="A168" s="1">
        <v>164</v>
      </c>
      <c r="B168" s="1">
        <v>551430</v>
      </c>
      <c r="C168" s="1" t="s">
        <v>539</v>
      </c>
      <c r="D168" s="1" t="s">
        <v>4</v>
      </c>
    </row>
    <row r="169" spans="1:4" x14ac:dyDescent="0.15">
      <c r="A169" s="1">
        <v>165</v>
      </c>
      <c r="B169" s="1">
        <v>551431</v>
      </c>
      <c r="C169" s="1" t="s">
        <v>538</v>
      </c>
      <c r="D169" s="1" t="s">
        <v>4</v>
      </c>
    </row>
    <row r="170" spans="1:4" x14ac:dyDescent="0.15">
      <c r="A170" s="1">
        <v>166</v>
      </c>
      <c r="B170" s="1">
        <v>551432</v>
      </c>
      <c r="C170" s="1" t="s">
        <v>537</v>
      </c>
      <c r="D170" s="1" t="s">
        <v>4</v>
      </c>
    </row>
    <row r="171" spans="1:4" x14ac:dyDescent="0.15">
      <c r="A171" s="1">
        <v>167</v>
      </c>
      <c r="B171" s="1">
        <v>551433</v>
      </c>
      <c r="C171" s="1" t="s">
        <v>536</v>
      </c>
      <c r="D171" s="1" t="s">
        <v>4</v>
      </c>
    </row>
    <row r="172" spans="1:4" x14ac:dyDescent="0.15">
      <c r="A172" s="1">
        <v>168</v>
      </c>
      <c r="B172" s="1">
        <v>551439</v>
      </c>
      <c r="C172" s="1" t="s">
        <v>535</v>
      </c>
      <c r="D172" s="1" t="s">
        <v>4</v>
      </c>
    </row>
    <row r="173" spans="1:4" x14ac:dyDescent="0.15">
      <c r="A173" s="1">
        <v>169</v>
      </c>
      <c r="B173" s="1">
        <v>551441</v>
      </c>
      <c r="C173" s="1" t="s">
        <v>534</v>
      </c>
      <c r="D173" s="1" t="s">
        <v>4</v>
      </c>
    </row>
    <row r="174" spans="1:4" x14ac:dyDescent="0.15">
      <c r="A174" s="1">
        <v>170</v>
      </c>
      <c r="B174" s="1">
        <v>551442</v>
      </c>
      <c r="C174" s="1" t="s">
        <v>533</v>
      </c>
      <c r="D174" s="1" t="s">
        <v>4</v>
      </c>
    </row>
    <row r="175" spans="1:4" x14ac:dyDescent="0.15">
      <c r="A175" s="1">
        <v>171</v>
      </c>
      <c r="B175" s="1">
        <v>551443</v>
      </c>
      <c r="C175" s="1" t="s">
        <v>532</v>
      </c>
      <c r="D175" s="1" t="s">
        <v>4</v>
      </c>
    </row>
    <row r="176" spans="1:4" x14ac:dyDescent="0.15">
      <c r="A176" s="1">
        <v>172</v>
      </c>
      <c r="B176" s="1">
        <v>551449</v>
      </c>
      <c r="C176" s="1" t="s">
        <v>531</v>
      </c>
      <c r="D176" s="1" t="s">
        <v>4</v>
      </c>
    </row>
    <row r="177" spans="1:4" x14ac:dyDescent="0.15">
      <c r="A177" s="1">
        <v>173</v>
      </c>
      <c r="B177" s="1">
        <v>551511</v>
      </c>
      <c r="C177" s="1" t="s">
        <v>530</v>
      </c>
      <c r="D177" s="1" t="s">
        <v>4</v>
      </c>
    </row>
    <row r="178" spans="1:4" x14ac:dyDescent="0.15">
      <c r="A178" s="1">
        <v>174</v>
      </c>
      <c r="B178" s="1">
        <v>551512</v>
      </c>
      <c r="C178" s="1" t="s">
        <v>529</v>
      </c>
      <c r="D178" s="1" t="s">
        <v>4</v>
      </c>
    </row>
    <row r="179" spans="1:4" x14ac:dyDescent="0.15">
      <c r="A179" s="1">
        <v>175</v>
      </c>
      <c r="B179" s="1">
        <v>551513</v>
      </c>
      <c r="C179" s="1" t="s">
        <v>528</v>
      </c>
      <c r="D179" s="1" t="s">
        <v>4</v>
      </c>
    </row>
    <row r="180" spans="1:4" x14ac:dyDescent="0.15">
      <c r="A180" s="1">
        <v>176</v>
      </c>
      <c r="B180" s="1">
        <v>551519</v>
      </c>
      <c r="C180" s="1" t="s">
        <v>527</v>
      </c>
      <c r="D180" s="1" t="s">
        <v>4</v>
      </c>
    </row>
    <row r="181" spans="1:4" x14ac:dyDescent="0.15">
      <c r="A181" s="1">
        <v>177</v>
      </c>
      <c r="B181" s="1">
        <v>551521</v>
      </c>
      <c r="C181" s="1" t="s">
        <v>526</v>
      </c>
      <c r="D181" s="1" t="s">
        <v>4</v>
      </c>
    </row>
    <row r="182" spans="1:4" x14ac:dyDescent="0.15">
      <c r="A182" s="1">
        <v>178</v>
      </c>
      <c r="B182" s="1">
        <v>551522</v>
      </c>
      <c r="C182" s="1" t="s">
        <v>525</v>
      </c>
      <c r="D182" s="1" t="s">
        <v>4</v>
      </c>
    </row>
    <row r="183" spans="1:4" x14ac:dyDescent="0.15">
      <c r="A183" s="1">
        <v>179</v>
      </c>
      <c r="B183" s="1">
        <v>551529</v>
      </c>
      <c r="C183" s="1" t="s">
        <v>524</v>
      </c>
      <c r="D183" s="1" t="s">
        <v>4</v>
      </c>
    </row>
    <row r="184" spans="1:4" x14ac:dyDescent="0.15">
      <c r="A184" s="1">
        <v>180</v>
      </c>
      <c r="B184" s="1">
        <v>551591</v>
      </c>
      <c r="C184" s="1" t="s">
        <v>523</v>
      </c>
      <c r="D184" s="1" t="s">
        <v>4</v>
      </c>
    </row>
    <row r="185" spans="1:4" x14ac:dyDescent="0.15">
      <c r="A185" s="1">
        <v>181</v>
      </c>
      <c r="B185" s="1">
        <v>551592</v>
      </c>
      <c r="C185" s="1" t="s">
        <v>522</v>
      </c>
      <c r="D185" s="1" t="s">
        <v>4</v>
      </c>
    </row>
    <row r="186" spans="1:4" x14ac:dyDescent="0.15">
      <c r="A186" s="1">
        <v>182</v>
      </c>
      <c r="B186" s="1">
        <v>551599</v>
      </c>
      <c r="C186" s="1" t="s">
        <v>521</v>
      </c>
      <c r="D186" s="1" t="s">
        <v>4</v>
      </c>
    </row>
    <row r="187" spans="1:4" x14ac:dyDescent="0.15">
      <c r="A187" s="1">
        <v>183</v>
      </c>
      <c r="B187" s="1">
        <v>551611</v>
      </c>
      <c r="C187" s="1" t="s">
        <v>520</v>
      </c>
      <c r="D187" s="1" t="s">
        <v>4</v>
      </c>
    </row>
    <row r="188" spans="1:4" x14ac:dyDescent="0.15">
      <c r="A188" s="1">
        <v>184</v>
      </c>
      <c r="B188" s="1">
        <v>551612</v>
      </c>
      <c r="C188" s="1" t="s">
        <v>519</v>
      </c>
      <c r="D188" s="1" t="s">
        <v>4</v>
      </c>
    </row>
    <row r="189" spans="1:4" x14ac:dyDescent="0.15">
      <c r="A189" s="1">
        <v>185</v>
      </c>
      <c r="B189" s="1">
        <v>551613</v>
      </c>
      <c r="C189" s="1" t="s">
        <v>518</v>
      </c>
      <c r="D189" s="1" t="s">
        <v>4</v>
      </c>
    </row>
    <row r="190" spans="1:4" x14ac:dyDescent="0.15">
      <c r="A190" s="1">
        <v>186</v>
      </c>
      <c r="B190" s="1">
        <v>551614</v>
      </c>
      <c r="C190" s="1" t="s">
        <v>517</v>
      </c>
      <c r="D190" s="1" t="s">
        <v>4</v>
      </c>
    </row>
    <row r="191" spans="1:4" x14ac:dyDescent="0.15">
      <c r="A191" s="1">
        <v>187</v>
      </c>
      <c r="B191" s="1">
        <v>551621</v>
      </c>
      <c r="C191" s="1" t="s">
        <v>516</v>
      </c>
      <c r="D191" s="1" t="s">
        <v>4</v>
      </c>
    </row>
    <row r="192" spans="1:4" x14ac:dyDescent="0.15">
      <c r="A192" s="1">
        <v>188</v>
      </c>
      <c r="B192" s="1">
        <v>551622</v>
      </c>
      <c r="C192" s="1" t="s">
        <v>515</v>
      </c>
      <c r="D192" s="1" t="s">
        <v>4</v>
      </c>
    </row>
    <row r="193" spans="1:4" x14ac:dyDescent="0.15">
      <c r="A193" s="1">
        <v>189</v>
      </c>
      <c r="B193" s="1">
        <v>551623</v>
      </c>
      <c r="C193" s="1" t="s">
        <v>514</v>
      </c>
      <c r="D193" s="1" t="s">
        <v>4</v>
      </c>
    </row>
    <row r="194" spans="1:4" x14ac:dyDescent="0.15">
      <c r="A194" s="1">
        <v>190</v>
      </c>
      <c r="B194" s="1">
        <v>551624</v>
      </c>
      <c r="C194" s="1" t="s">
        <v>513</v>
      </c>
      <c r="D194" s="1" t="s">
        <v>4</v>
      </c>
    </row>
    <row r="195" spans="1:4" x14ac:dyDescent="0.15">
      <c r="A195" s="1">
        <v>191</v>
      </c>
      <c r="B195" s="1">
        <v>551631</v>
      </c>
      <c r="C195" s="1" t="s">
        <v>512</v>
      </c>
      <c r="D195" s="1" t="s">
        <v>4</v>
      </c>
    </row>
    <row r="196" spans="1:4" x14ac:dyDescent="0.15">
      <c r="A196" s="1">
        <v>192</v>
      </c>
      <c r="B196" s="1">
        <v>551632</v>
      </c>
      <c r="C196" s="1" t="s">
        <v>511</v>
      </c>
      <c r="D196" s="1" t="s">
        <v>4</v>
      </c>
    </row>
    <row r="197" spans="1:4" x14ac:dyDescent="0.15">
      <c r="A197" s="1">
        <v>193</v>
      </c>
      <c r="B197" s="1">
        <v>551633</v>
      </c>
      <c r="C197" s="1" t="s">
        <v>510</v>
      </c>
      <c r="D197" s="1" t="s">
        <v>4</v>
      </c>
    </row>
    <row r="198" spans="1:4" x14ac:dyDescent="0.15">
      <c r="A198" s="1">
        <v>194</v>
      </c>
      <c r="B198" s="1">
        <v>551634</v>
      </c>
      <c r="C198" s="1" t="s">
        <v>509</v>
      </c>
      <c r="D198" s="1" t="s">
        <v>4</v>
      </c>
    </row>
    <row r="199" spans="1:4" x14ac:dyDescent="0.15">
      <c r="A199" s="1">
        <v>195</v>
      </c>
      <c r="B199" s="1">
        <v>551641</v>
      </c>
      <c r="C199" s="1" t="s">
        <v>508</v>
      </c>
      <c r="D199" s="1" t="s">
        <v>4</v>
      </c>
    </row>
    <row r="200" spans="1:4" x14ac:dyDescent="0.15">
      <c r="A200" s="1">
        <v>196</v>
      </c>
      <c r="B200" s="1">
        <v>551642</v>
      </c>
      <c r="C200" s="1" t="s">
        <v>507</v>
      </c>
      <c r="D200" s="1" t="s">
        <v>4</v>
      </c>
    </row>
    <row r="201" spans="1:4" x14ac:dyDescent="0.15">
      <c r="A201" s="1">
        <v>197</v>
      </c>
      <c r="B201" s="1">
        <v>551643</v>
      </c>
      <c r="C201" s="1" t="s">
        <v>506</v>
      </c>
      <c r="D201" s="1" t="s">
        <v>4</v>
      </c>
    </row>
    <row r="202" spans="1:4" x14ac:dyDescent="0.15">
      <c r="A202" s="1">
        <v>198</v>
      </c>
      <c r="B202" s="1">
        <v>551644</v>
      </c>
      <c r="C202" s="1" t="s">
        <v>505</v>
      </c>
      <c r="D202" s="1" t="s">
        <v>4</v>
      </c>
    </row>
    <row r="203" spans="1:4" x14ac:dyDescent="0.15">
      <c r="A203" s="1">
        <v>199</v>
      </c>
      <c r="B203" s="1">
        <v>551691</v>
      </c>
      <c r="C203" s="1" t="s">
        <v>504</v>
      </c>
      <c r="D203" s="1" t="s">
        <v>4</v>
      </c>
    </row>
    <row r="204" spans="1:4" x14ac:dyDescent="0.15">
      <c r="A204" s="1">
        <v>200</v>
      </c>
      <c r="B204" s="1">
        <v>551692</v>
      </c>
      <c r="C204" s="1" t="s">
        <v>503</v>
      </c>
      <c r="D204" s="1" t="s">
        <v>4</v>
      </c>
    </row>
    <row r="205" spans="1:4" x14ac:dyDescent="0.15">
      <c r="A205" s="1">
        <v>201</v>
      </c>
      <c r="B205" s="1">
        <v>551693</v>
      </c>
      <c r="C205" s="1" t="s">
        <v>502</v>
      </c>
      <c r="D205" s="1" t="s">
        <v>4</v>
      </c>
    </row>
    <row r="206" spans="1:4" x14ac:dyDescent="0.15">
      <c r="A206" s="1">
        <v>202</v>
      </c>
      <c r="B206" s="1">
        <v>551694</v>
      </c>
      <c r="C206" s="1" t="s">
        <v>501</v>
      </c>
      <c r="D206" s="1" t="s">
        <v>4</v>
      </c>
    </row>
    <row r="207" spans="1:4" x14ac:dyDescent="0.15">
      <c r="A207" s="1">
        <v>203</v>
      </c>
      <c r="B207" s="1">
        <v>560121</v>
      </c>
      <c r="C207" s="1" t="s">
        <v>500</v>
      </c>
      <c r="D207" s="1" t="s">
        <v>4</v>
      </c>
    </row>
    <row r="208" spans="1:4" x14ac:dyDescent="0.15">
      <c r="A208" s="1">
        <v>204</v>
      </c>
      <c r="B208" s="1">
        <v>560122</v>
      </c>
      <c r="C208" s="1" t="s">
        <v>499</v>
      </c>
      <c r="D208" s="1" t="s">
        <v>4</v>
      </c>
    </row>
    <row r="209" spans="1:4" x14ac:dyDescent="0.15">
      <c r="A209" s="1">
        <v>205</v>
      </c>
      <c r="B209" s="1">
        <v>560210</v>
      </c>
      <c r="C209" s="1" t="s">
        <v>498</v>
      </c>
      <c r="D209" s="1" t="s">
        <v>4</v>
      </c>
    </row>
    <row r="210" spans="1:4" x14ac:dyDescent="0.15">
      <c r="A210" s="1">
        <v>206</v>
      </c>
      <c r="B210" s="1">
        <v>560221</v>
      </c>
      <c r="C210" s="1" t="s">
        <v>497</v>
      </c>
      <c r="D210" s="1" t="s">
        <v>4</v>
      </c>
    </row>
    <row r="211" spans="1:4" x14ac:dyDescent="0.15">
      <c r="A211" s="1">
        <v>207</v>
      </c>
      <c r="B211" s="1">
        <v>560229</v>
      </c>
      <c r="C211" s="1" t="s">
        <v>496</v>
      </c>
      <c r="D211" s="1" t="s">
        <v>4</v>
      </c>
    </row>
    <row r="212" spans="1:4" x14ac:dyDescent="0.15">
      <c r="A212" s="1">
        <v>208</v>
      </c>
      <c r="B212" s="1">
        <v>560290</v>
      </c>
      <c r="C212" s="1" t="s">
        <v>495</v>
      </c>
      <c r="D212" s="1" t="s">
        <v>4</v>
      </c>
    </row>
    <row r="213" spans="1:4" x14ac:dyDescent="0.15">
      <c r="A213" s="1">
        <v>209</v>
      </c>
      <c r="B213" s="1">
        <v>560300</v>
      </c>
      <c r="C213" s="1" t="s">
        <v>494</v>
      </c>
      <c r="D213" s="1" t="s">
        <v>4</v>
      </c>
    </row>
    <row r="214" spans="1:4" x14ac:dyDescent="0.15">
      <c r="A214" s="1">
        <v>210</v>
      </c>
      <c r="B214" s="1">
        <v>560311</v>
      </c>
      <c r="C214" s="1" t="s">
        <v>493</v>
      </c>
      <c r="D214" s="1" t="s">
        <v>4</v>
      </c>
    </row>
    <row r="215" spans="1:4" x14ac:dyDescent="0.15">
      <c r="A215" s="1">
        <v>211</v>
      </c>
      <c r="B215" s="1">
        <v>560312</v>
      </c>
      <c r="C215" s="1" t="s">
        <v>492</v>
      </c>
      <c r="D215" s="1" t="s">
        <v>4</v>
      </c>
    </row>
    <row r="216" spans="1:4" x14ac:dyDescent="0.15">
      <c r="A216" s="1">
        <v>212</v>
      </c>
      <c r="B216" s="1">
        <v>560313</v>
      </c>
      <c r="C216" s="1" t="s">
        <v>491</v>
      </c>
      <c r="D216" s="1" t="s">
        <v>4</v>
      </c>
    </row>
    <row r="217" spans="1:4" x14ac:dyDescent="0.15">
      <c r="A217" s="1">
        <v>213</v>
      </c>
      <c r="B217" s="1">
        <v>560314</v>
      </c>
      <c r="C217" s="1" t="s">
        <v>490</v>
      </c>
      <c r="D217" s="1" t="s">
        <v>4</v>
      </c>
    </row>
    <row r="218" spans="1:4" x14ac:dyDescent="0.15">
      <c r="A218" s="1">
        <v>214</v>
      </c>
      <c r="B218" s="1">
        <v>560391</v>
      </c>
      <c r="C218" s="1" t="s">
        <v>489</v>
      </c>
      <c r="D218" s="1" t="s">
        <v>4</v>
      </c>
    </row>
    <row r="219" spans="1:4" x14ac:dyDescent="0.15">
      <c r="A219" s="1">
        <v>215</v>
      </c>
      <c r="B219" s="1">
        <v>560392</v>
      </c>
      <c r="C219" s="1" t="s">
        <v>488</v>
      </c>
      <c r="D219" s="1" t="s">
        <v>4</v>
      </c>
    </row>
    <row r="220" spans="1:4" x14ac:dyDescent="0.15">
      <c r="A220" s="1">
        <v>216</v>
      </c>
      <c r="B220" s="1">
        <v>560393</v>
      </c>
      <c r="C220" s="1" t="s">
        <v>487</v>
      </c>
      <c r="D220" s="1" t="s">
        <v>4</v>
      </c>
    </row>
    <row r="221" spans="1:4" x14ac:dyDescent="0.15">
      <c r="A221" s="1">
        <v>217</v>
      </c>
      <c r="B221" s="1">
        <v>560394</v>
      </c>
      <c r="C221" s="1" t="s">
        <v>486</v>
      </c>
      <c r="D221" s="1" t="s">
        <v>4</v>
      </c>
    </row>
    <row r="222" spans="1:4" x14ac:dyDescent="0.15">
      <c r="A222" s="1">
        <v>218</v>
      </c>
      <c r="B222" s="1">
        <v>560811</v>
      </c>
      <c r="C222" s="1" t="s">
        <v>485</v>
      </c>
      <c r="D222" s="1" t="s">
        <v>4</v>
      </c>
    </row>
    <row r="223" spans="1:4" x14ac:dyDescent="0.15">
      <c r="A223" s="1">
        <v>219</v>
      </c>
      <c r="B223" s="1">
        <v>560819</v>
      </c>
      <c r="C223" s="1" t="s">
        <v>484</v>
      </c>
      <c r="D223" s="1" t="s">
        <v>4</v>
      </c>
    </row>
    <row r="224" spans="1:4" x14ac:dyDescent="0.15">
      <c r="A224" s="1">
        <v>220</v>
      </c>
      <c r="B224" s="1">
        <v>560890</v>
      </c>
      <c r="C224" s="1" t="s">
        <v>483</v>
      </c>
      <c r="D224" s="1" t="s">
        <v>4</v>
      </c>
    </row>
    <row r="225" spans="1:4" x14ac:dyDescent="0.15">
      <c r="A225" s="1">
        <v>221</v>
      </c>
      <c r="B225" s="1">
        <v>580110</v>
      </c>
      <c r="C225" s="1" t="s">
        <v>482</v>
      </c>
      <c r="D225" s="1" t="s">
        <v>4</v>
      </c>
    </row>
    <row r="226" spans="1:4" x14ac:dyDescent="0.15">
      <c r="A226" s="1">
        <v>222</v>
      </c>
      <c r="B226" s="1">
        <v>580121</v>
      </c>
      <c r="C226" s="1" t="s">
        <v>481</v>
      </c>
      <c r="D226" s="1" t="s">
        <v>4</v>
      </c>
    </row>
    <row r="227" spans="1:4" x14ac:dyDescent="0.15">
      <c r="A227" s="1">
        <v>223</v>
      </c>
      <c r="B227" s="1">
        <v>580122</v>
      </c>
      <c r="C227" s="1" t="s">
        <v>480</v>
      </c>
      <c r="D227" s="1" t="s">
        <v>4</v>
      </c>
    </row>
    <row r="228" spans="1:4" x14ac:dyDescent="0.15">
      <c r="A228" s="1">
        <v>224</v>
      </c>
      <c r="B228" s="1">
        <v>580123</v>
      </c>
      <c r="C228" s="1" t="s">
        <v>479</v>
      </c>
      <c r="D228" s="1" t="s">
        <v>4</v>
      </c>
    </row>
    <row r="229" spans="1:4" x14ac:dyDescent="0.15">
      <c r="A229" s="1">
        <v>225</v>
      </c>
      <c r="B229" s="1">
        <v>580124</v>
      </c>
      <c r="C229" s="1" t="s">
        <v>478</v>
      </c>
      <c r="D229" s="1" t="s">
        <v>4</v>
      </c>
    </row>
    <row r="230" spans="1:4" x14ac:dyDescent="0.15">
      <c r="A230" s="1">
        <v>226</v>
      </c>
      <c r="B230" s="1">
        <v>580125</v>
      </c>
      <c r="C230" s="1" t="s">
        <v>477</v>
      </c>
      <c r="D230" s="1" t="s">
        <v>4</v>
      </c>
    </row>
    <row r="231" spans="1:4" x14ac:dyDescent="0.15">
      <c r="A231" s="1">
        <v>227</v>
      </c>
      <c r="B231" s="1">
        <v>580126</v>
      </c>
      <c r="C231" s="1" t="s">
        <v>476</v>
      </c>
      <c r="D231" s="1" t="s">
        <v>4</v>
      </c>
    </row>
    <row r="232" spans="1:4" x14ac:dyDescent="0.15">
      <c r="A232" s="1">
        <v>228</v>
      </c>
      <c r="B232" s="1">
        <v>580127</v>
      </c>
      <c r="D232" s="1" t="s">
        <v>4</v>
      </c>
    </row>
    <row r="233" spans="1:4" x14ac:dyDescent="0.15">
      <c r="A233" s="1">
        <v>229</v>
      </c>
      <c r="B233" s="1">
        <v>580131</v>
      </c>
      <c r="C233" s="1" t="s">
        <v>475</v>
      </c>
      <c r="D233" s="1" t="s">
        <v>4</v>
      </c>
    </row>
    <row r="234" spans="1:4" x14ac:dyDescent="0.15">
      <c r="A234" s="1">
        <v>230</v>
      </c>
      <c r="B234" s="1">
        <v>580132</v>
      </c>
      <c r="C234" s="1" t="s">
        <v>474</v>
      </c>
      <c r="D234" s="1" t="s">
        <v>4</v>
      </c>
    </row>
    <row r="235" spans="1:4" x14ac:dyDescent="0.15">
      <c r="A235" s="1">
        <v>231</v>
      </c>
      <c r="B235" s="1">
        <v>580133</v>
      </c>
      <c r="C235" s="1" t="s">
        <v>473</v>
      </c>
      <c r="D235" s="1" t="s">
        <v>4</v>
      </c>
    </row>
    <row r="236" spans="1:4" x14ac:dyDescent="0.15">
      <c r="A236" s="1">
        <v>232</v>
      </c>
      <c r="B236" s="1">
        <v>580134</v>
      </c>
      <c r="C236" s="1" t="s">
        <v>472</v>
      </c>
      <c r="D236" s="1" t="s">
        <v>4</v>
      </c>
    </row>
    <row r="237" spans="1:4" x14ac:dyDescent="0.15">
      <c r="A237" s="1">
        <v>233</v>
      </c>
      <c r="B237" s="1">
        <v>580135</v>
      </c>
      <c r="C237" s="1" t="s">
        <v>471</v>
      </c>
      <c r="D237" s="1" t="s">
        <v>4</v>
      </c>
    </row>
    <row r="238" spans="1:4" x14ac:dyDescent="0.15">
      <c r="A238" s="1">
        <v>234</v>
      </c>
      <c r="B238" s="1">
        <v>580136</v>
      </c>
      <c r="C238" s="1" t="s">
        <v>470</v>
      </c>
      <c r="D238" s="1" t="s">
        <v>4</v>
      </c>
    </row>
    <row r="239" spans="1:4" x14ac:dyDescent="0.15">
      <c r="A239" s="1">
        <v>235</v>
      </c>
      <c r="B239" s="1">
        <v>580137</v>
      </c>
      <c r="D239" s="1" t="s">
        <v>4</v>
      </c>
    </row>
    <row r="240" spans="1:4" x14ac:dyDescent="0.15">
      <c r="A240" s="1">
        <v>236</v>
      </c>
      <c r="B240" s="1">
        <v>580190</v>
      </c>
      <c r="C240" s="1" t="s">
        <v>469</v>
      </c>
      <c r="D240" s="1" t="s">
        <v>4</v>
      </c>
    </row>
    <row r="241" spans="1:4" x14ac:dyDescent="0.15">
      <c r="A241" s="1">
        <v>237</v>
      </c>
      <c r="B241" s="1">
        <v>580211</v>
      </c>
      <c r="C241" s="1" t="s">
        <v>468</v>
      </c>
      <c r="D241" s="1" t="s">
        <v>4</v>
      </c>
    </row>
    <row r="242" spans="1:4" x14ac:dyDescent="0.15">
      <c r="A242" s="1">
        <v>238</v>
      </c>
      <c r="B242" s="1">
        <v>580219</v>
      </c>
      <c r="C242" s="1" t="s">
        <v>467</v>
      </c>
      <c r="D242" s="1" t="s">
        <v>4</v>
      </c>
    </row>
    <row r="243" spans="1:4" x14ac:dyDescent="0.15">
      <c r="A243" s="1">
        <v>239</v>
      </c>
      <c r="B243" s="1">
        <v>580220</v>
      </c>
      <c r="C243" s="1" t="s">
        <v>466</v>
      </c>
      <c r="D243" s="1" t="s">
        <v>4</v>
      </c>
    </row>
    <row r="244" spans="1:4" x14ac:dyDescent="0.15">
      <c r="A244" s="1">
        <v>240</v>
      </c>
      <c r="B244" s="1">
        <v>580230</v>
      </c>
      <c r="C244" s="1" t="s">
        <v>465</v>
      </c>
      <c r="D244" s="1" t="s">
        <v>4</v>
      </c>
    </row>
    <row r="245" spans="1:4" x14ac:dyDescent="0.15">
      <c r="A245" s="1">
        <v>241</v>
      </c>
      <c r="B245" s="1">
        <v>580300</v>
      </c>
      <c r="C245" s="1" t="s">
        <v>464</v>
      </c>
      <c r="D245" s="1" t="s">
        <v>4</v>
      </c>
    </row>
    <row r="246" spans="1:4" x14ac:dyDescent="0.15">
      <c r="A246" s="1">
        <v>242</v>
      </c>
      <c r="B246" s="1">
        <v>580310</v>
      </c>
      <c r="C246" s="1" t="s">
        <v>463</v>
      </c>
      <c r="D246" s="1" t="s">
        <v>4</v>
      </c>
    </row>
    <row r="247" spans="1:4" x14ac:dyDescent="0.15">
      <c r="A247" s="1">
        <v>243</v>
      </c>
      <c r="B247" s="1">
        <v>580390</v>
      </c>
      <c r="C247" s="1" t="s">
        <v>462</v>
      </c>
      <c r="D247" s="1" t="s">
        <v>4</v>
      </c>
    </row>
    <row r="248" spans="1:4" x14ac:dyDescent="0.15">
      <c r="A248" s="1">
        <v>244</v>
      </c>
      <c r="B248" s="1">
        <v>580410</v>
      </c>
      <c r="C248" s="1" t="s">
        <v>461</v>
      </c>
      <c r="D248" s="1" t="s">
        <v>4</v>
      </c>
    </row>
    <row r="249" spans="1:4" x14ac:dyDescent="0.15">
      <c r="A249" s="1">
        <v>245</v>
      </c>
      <c r="B249" s="1">
        <v>580421</v>
      </c>
      <c r="C249" s="1" t="s">
        <v>460</v>
      </c>
      <c r="D249" s="1" t="s">
        <v>4</v>
      </c>
    </row>
    <row r="250" spans="1:4" x14ac:dyDescent="0.15">
      <c r="A250" s="1">
        <v>246</v>
      </c>
      <c r="B250" s="1">
        <v>580429</v>
      </c>
      <c r="C250" s="1" t="s">
        <v>459</v>
      </c>
      <c r="D250" s="1" t="s">
        <v>4</v>
      </c>
    </row>
    <row r="251" spans="1:4" x14ac:dyDescent="0.15">
      <c r="A251" s="1">
        <v>247</v>
      </c>
      <c r="B251" s="1">
        <v>580430</v>
      </c>
      <c r="C251" s="1" t="s">
        <v>458</v>
      </c>
      <c r="D251" s="1" t="s">
        <v>4</v>
      </c>
    </row>
    <row r="252" spans="1:4" x14ac:dyDescent="0.15">
      <c r="A252" s="1">
        <v>248</v>
      </c>
      <c r="B252" s="1">
        <v>580500</v>
      </c>
      <c r="C252" s="1" t="s">
        <v>457</v>
      </c>
      <c r="D252" s="1" t="s">
        <v>4</v>
      </c>
    </row>
    <row r="253" spans="1:4" x14ac:dyDescent="0.15">
      <c r="A253" s="1">
        <v>249</v>
      </c>
      <c r="B253" s="1">
        <v>580610</v>
      </c>
      <c r="C253" s="1" t="s">
        <v>456</v>
      </c>
      <c r="D253" s="1" t="s">
        <v>4</v>
      </c>
    </row>
    <row r="254" spans="1:4" x14ac:dyDescent="0.15">
      <c r="A254" s="1">
        <v>250</v>
      </c>
      <c r="B254" s="1">
        <v>580620</v>
      </c>
      <c r="C254" s="1" t="s">
        <v>455</v>
      </c>
      <c r="D254" s="1" t="s">
        <v>4</v>
      </c>
    </row>
    <row r="255" spans="1:4" x14ac:dyDescent="0.15">
      <c r="A255" s="1">
        <v>251</v>
      </c>
      <c r="B255" s="1">
        <v>580631</v>
      </c>
      <c r="C255" s="1" t="s">
        <v>454</v>
      </c>
      <c r="D255" s="1" t="s">
        <v>4</v>
      </c>
    </row>
    <row r="256" spans="1:4" x14ac:dyDescent="0.15">
      <c r="A256" s="1">
        <v>252</v>
      </c>
      <c r="B256" s="1">
        <v>580632</v>
      </c>
      <c r="C256" s="1" t="s">
        <v>453</v>
      </c>
      <c r="D256" s="1" t="s">
        <v>4</v>
      </c>
    </row>
    <row r="257" spans="1:4" x14ac:dyDescent="0.15">
      <c r="A257" s="1">
        <v>253</v>
      </c>
      <c r="B257" s="1">
        <v>580639</v>
      </c>
      <c r="C257" s="1" t="s">
        <v>452</v>
      </c>
      <c r="D257" s="1" t="s">
        <v>4</v>
      </c>
    </row>
    <row r="258" spans="1:4" x14ac:dyDescent="0.15">
      <c r="A258" s="1">
        <v>254</v>
      </c>
      <c r="B258" s="1">
        <v>580810</v>
      </c>
      <c r="C258" s="1" t="s">
        <v>451</v>
      </c>
      <c r="D258" s="1" t="s">
        <v>4</v>
      </c>
    </row>
    <row r="259" spans="1:4" x14ac:dyDescent="0.15">
      <c r="A259" s="1">
        <v>255</v>
      </c>
      <c r="B259" s="1">
        <v>580890</v>
      </c>
      <c r="C259" s="1" t="s">
        <v>450</v>
      </c>
      <c r="D259" s="1" t="s">
        <v>4</v>
      </c>
    </row>
    <row r="260" spans="1:4" x14ac:dyDescent="0.15">
      <c r="A260" s="1">
        <v>256</v>
      </c>
      <c r="B260" s="1">
        <v>580900</v>
      </c>
      <c r="C260" s="1" t="s">
        <v>449</v>
      </c>
      <c r="D260" s="1" t="s">
        <v>4</v>
      </c>
    </row>
    <row r="261" spans="1:4" x14ac:dyDescent="0.15">
      <c r="A261" s="1">
        <v>257</v>
      </c>
      <c r="B261" s="1">
        <v>581010</v>
      </c>
      <c r="C261" s="1" t="s">
        <v>448</v>
      </c>
      <c r="D261" s="1" t="s">
        <v>4</v>
      </c>
    </row>
    <row r="262" spans="1:4" x14ac:dyDescent="0.15">
      <c r="A262" s="1">
        <v>258</v>
      </c>
      <c r="B262" s="1">
        <v>581091</v>
      </c>
      <c r="C262" s="1" t="s">
        <v>447</v>
      </c>
      <c r="D262" s="1" t="s">
        <v>4</v>
      </c>
    </row>
    <row r="263" spans="1:4" x14ac:dyDescent="0.15">
      <c r="A263" s="1">
        <v>259</v>
      </c>
      <c r="B263" s="1">
        <v>581092</v>
      </c>
      <c r="C263" s="1" t="s">
        <v>446</v>
      </c>
      <c r="D263" s="1" t="s">
        <v>4</v>
      </c>
    </row>
    <row r="264" spans="1:4" x14ac:dyDescent="0.15">
      <c r="A264" s="1">
        <v>260</v>
      </c>
      <c r="B264" s="1">
        <v>581099</v>
      </c>
      <c r="C264" s="1" t="s">
        <v>445</v>
      </c>
      <c r="D264" s="1" t="s">
        <v>4</v>
      </c>
    </row>
    <row r="265" spans="1:4" x14ac:dyDescent="0.15">
      <c r="A265" s="1">
        <v>261</v>
      </c>
      <c r="B265" s="1">
        <v>581100</v>
      </c>
      <c r="C265" s="1" t="s">
        <v>444</v>
      </c>
      <c r="D265" s="1" t="s">
        <v>4</v>
      </c>
    </row>
    <row r="266" spans="1:4" x14ac:dyDescent="0.15">
      <c r="A266" s="1">
        <v>262</v>
      </c>
      <c r="B266" s="1">
        <v>590110</v>
      </c>
      <c r="C266" s="1" t="s">
        <v>443</v>
      </c>
      <c r="D266" s="1" t="s">
        <v>4</v>
      </c>
    </row>
    <row r="267" spans="1:4" x14ac:dyDescent="0.15">
      <c r="A267" s="1">
        <v>263</v>
      </c>
      <c r="B267" s="1">
        <v>590190</v>
      </c>
      <c r="C267" s="1" t="s">
        <v>442</v>
      </c>
      <c r="D267" s="1" t="s">
        <v>4</v>
      </c>
    </row>
    <row r="268" spans="1:4" x14ac:dyDescent="0.15">
      <c r="A268" s="1">
        <v>264</v>
      </c>
      <c r="B268" s="1">
        <v>590210</v>
      </c>
      <c r="C268" s="1" t="s">
        <v>441</v>
      </c>
      <c r="D268" s="1" t="s">
        <v>4</v>
      </c>
    </row>
    <row r="269" spans="1:4" x14ac:dyDescent="0.15">
      <c r="A269" s="1">
        <v>265</v>
      </c>
      <c r="B269" s="1">
        <v>590220</v>
      </c>
      <c r="C269" s="1" t="s">
        <v>440</v>
      </c>
      <c r="D269" s="1" t="s">
        <v>4</v>
      </c>
    </row>
    <row r="270" spans="1:4" x14ac:dyDescent="0.15">
      <c r="A270" s="1">
        <v>266</v>
      </c>
      <c r="B270" s="1">
        <v>590290</v>
      </c>
      <c r="C270" s="1" t="s">
        <v>439</v>
      </c>
      <c r="D270" s="1" t="s">
        <v>4</v>
      </c>
    </row>
    <row r="271" spans="1:4" x14ac:dyDescent="0.15">
      <c r="A271" s="1">
        <v>267</v>
      </c>
      <c r="B271" s="1">
        <v>590310</v>
      </c>
      <c r="C271" s="1" t="s">
        <v>438</v>
      </c>
      <c r="D271" s="1" t="s">
        <v>4</v>
      </c>
    </row>
    <row r="272" spans="1:4" x14ac:dyDescent="0.15">
      <c r="A272" s="1">
        <v>268</v>
      </c>
      <c r="B272" s="1">
        <v>590320</v>
      </c>
      <c r="C272" s="1" t="s">
        <v>437</v>
      </c>
      <c r="D272" s="1" t="s">
        <v>4</v>
      </c>
    </row>
    <row r="273" spans="1:4" x14ac:dyDescent="0.15">
      <c r="A273" s="1">
        <v>269</v>
      </c>
      <c r="B273" s="1">
        <v>590390</v>
      </c>
      <c r="C273" s="1" t="s">
        <v>436</v>
      </c>
      <c r="D273" s="1" t="s">
        <v>4</v>
      </c>
    </row>
    <row r="274" spans="1:4" x14ac:dyDescent="0.15">
      <c r="A274" s="1">
        <v>270</v>
      </c>
      <c r="B274" s="1">
        <v>590500</v>
      </c>
      <c r="C274" s="1" t="s">
        <v>435</v>
      </c>
      <c r="D274" s="1" t="s">
        <v>4</v>
      </c>
    </row>
    <row r="275" spans="1:4" x14ac:dyDescent="0.15">
      <c r="A275" s="1">
        <v>271</v>
      </c>
      <c r="B275" s="1">
        <v>590691</v>
      </c>
      <c r="C275" s="1" t="s">
        <v>434</v>
      </c>
      <c r="D275" s="1" t="s">
        <v>4</v>
      </c>
    </row>
    <row r="276" spans="1:4" x14ac:dyDescent="0.15">
      <c r="A276" s="1">
        <v>272</v>
      </c>
      <c r="B276" s="1">
        <v>590699</v>
      </c>
      <c r="C276" s="1" t="s">
        <v>433</v>
      </c>
      <c r="D276" s="1" t="s">
        <v>4</v>
      </c>
    </row>
    <row r="277" spans="1:4" x14ac:dyDescent="0.15">
      <c r="A277" s="1">
        <v>273</v>
      </c>
      <c r="B277" s="1">
        <v>590700</v>
      </c>
      <c r="C277" s="1" t="s">
        <v>432</v>
      </c>
      <c r="D277" s="1" t="s">
        <v>4</v>
      </c>
    </row>
    <row r="278" spans="1:4" x14ac:dyDescent="0.15">
      <c r="A278" s="1">
        <v>274</v>
      </c>
      <c r="B278" s="1">
        <v>591120</v>
      </c>
      <c r="C278" s="1" t="s">
        <v>431</v>
      </c>
      <c r="D278" s="1" t="s">
        <v>4</v>
      </c>
    </row>
    <row r="279" spans="1:4" x14ac:dyDescent="0.15">
      <c r="A279" s="1">
        <v>275</v>
      </c>
      <c r="B279" s="1">
        <v>600110</v>
      </c>
      <c r="C279" s="1" t="s">
        <v>430</v>
      </c>
      <c r="D279" s="1" t="s">
        <v>4</v>
      </c>
    </row>
    <row r="280" spans="1:4" x14ac:dyDescent="0.15">
      <c r="A280" s="1">
        <v>276</v>
      </c>
      <c r="B280" s="1">
        <v>600121</v>
      </c>
      <c r="C280" s="1" t="s">
        <v>429</v>
      </c>
      <c r="D280" s="1" t="s">
        <v>4</v>
      </c>
    </row>
    <row r="281" spans="1:4" x14ac:dyDescent="0.15">
      <c r="A281" s="1">
        <v>277</v>
      </c>
      <c r="B281" s="1">
        <v>600122</v>
      </c>
      <c r="C281" s="1" t="s">
        <v>428</v>
      </c>
      <c r="D281" s="1" t="s">
        <v>4</v>
      </c>
    </row>
    <row r="282" spans="1:4" x14ac:dyDescent="0.15">
      <c r="A282" s="1">
        <v>278</v>
      </c>
      <c r="B282" s="1">
        <v>600129</v>
      </c>
      <c r="C282" s="1" t="s">
        <v>427</v>
      </c>
      <c r="D282" s="1" t="s">
        <v>4</v>
      </c>
    </row>
    <row r="283" spans="1:4" x14ac:dyDescent="0.15">
      <c r="A283" s="1">
        <v>279</v>
      </c>
      <c r="B283" s="1">
        <v>600191</v>
      </c>
      <c r="C283" s="1" t="s">
        <v>426</v>
      </c>
      <c r="D283" s="1" t="s">
        <v>4</v>
      </c>
    </row>
    <row r="284" spans="1:4" x14ac:dyDescent="0.15">
      <c r="A284" s="1">
        <v>280</v>
      </c>
      <c r="B284" s="1">
        <v>600192</v>
      </c>
      <c r="C284" s="1" t="s">
        <v>425</v>
      </c>
      <c r="D284" s="1" t="s">
        <v>4</v>
      </c>
    </row>
    <row r="285" spans="1:4" x14ac:dyDescent="0.15">
      <c r="A285" s="1">
        <v>281</v>
      </c>
      <c r="B285" s="1">
        <v>600199</v>
      </c>
      <c r="C285" s="1" t="s">
        <v>424</v>
      </c>
      <c r="D285" s="1" t="s">
        <v>4</v>
      </c>
    </row>
    <row r="286" spans="1:4" x14ac:dyDescent="0.15">
      <c r="A286" s="1">
        <v>282</v>
      </c>
      <c r="B286" s="1">
        <v>600210</v>
      </c>
      <c r="C286" s="1" t="s">
        <v>423</v>
      </c>
      <c r="D286" s="1" t="s">
        <v>4</v>
      </c>
    </row>
    <row r="287" spans="1:4" x14ac:dyDescent="0.15">
      <c r="A287" s="1">
        <v>283</v>
      </c>
      <c r="B287" s="1">
        <v>600220</v>
      </c>
      <c r="C287" s="1" t="s">
        <v>422</v>
      </c>
      <c r="D287" s="1" t="s">
        <v>4</v>
      </c>
    </row>
    <row r="288" spans="1:4" x14ac:dyDescent="0.15">
      <c r="A288" s="1">
        <v>284</v>
      </c>
      <c r="B288" s="1">
        <v>600230</v>
      </c>
      <c r="C288" s="1" t="s">
        <v>421</v>
      </c>
      <c r="D288" s="1" t="s">
        <v>4</v>
      </c>
    </row>
    <row r="289" spans="1:4" x14ac:dyDescent="0.15">
      <c r="A289" s="1">
        <v>285</v>
      </c>
      <c r="B289" s="1">
        <v>600240</v>
      </c>
      <c r="C289" s="1" t="s">
        <v>420</v>
      </c>
      <c r="D289" s="1" t="s">
        <v>4</v>
      </c>
    </row>
    <row r="290" spans="1:4" x14ac:dyDescent="0.15">
      <c r="A290" s="1">
        <v>286</v>
      </c>
      <c r="B290" s="1">
        <v>600241</v>
      </c>
      <c r="C290" s="1" t="s">
        <v>419</v>
      </c>
      <c r="D290" s="1" t="s">
        <v>4</v>
      </c>
    </row>
    <row r="291" spans="1:4" x14ac:dyDescent="0.15">
      <c r="A291" s="1">
        <v>287</v>
      </c>
      <c r="B291" s="1">
        <v>600242</v>
      </c>
      <c r="C291" s="1" t="s">
        <v>418</v>
      </c>
      <c r="D291" s="1" t="s">
        <v>4</v>
      </c>
    </row>
    <row r="292" spans="1:4" x14ac:dyDescent="0.15">
      <c r="A292" s="1">
        <v>288</v>
      </c>
      <c r="B292" s="1">
        <v>600243</v>
      </c>
      <c r="C292" s="1" t="s">
        <v>417</v>
      </c>
      <c r="D292" s="1" t="s">
        <v>4</v>
      </c>
    </row>
    <row r="293" spans="1:4" x14ac:dyDescent="0.15">
      <c r="A293" s="1">
        <v>289</v>
      </c>
      <c r="B293" s="1">
        <v>600290</v>
      </c>
      <c r="C293" s="1" t="s">
        <v>416</v>
      </c>
      <c r="D293" s="1" t="s">
        <v>4</v>
      </c>
    </row>
    <row r="294" spans="1:4" x14ac:dyDescent="0.15">
      <c r="A294" s="1">
        <v>290</v>
      </c>
      <c r="B294" s="1">
        <v>600291</v>
      </c>
      <c r="C294" s="1" t="s">
        <v>415</v>
      </c>
      <c r="D294" s="1" t="s">
        <v>4</v>
      </c>
    </row>
    <row r="295" spans="1:4" x14ac:dyDescent="0.15">
      <c r="A295" s="1">
        <v>291</v>
      </c>
      <c r="B295" s="1">
        <v>600292</v>
      </c>
      <c r="C295" s="1" t="s">
        <v>414</v>
      </c>
      <c r="D295" s="1" t="s">
        <v>4</v>
      </c>
    </row>
    <row r="296" spans="1:4" x14ac:dyDescent="0.15">
      <c r="A296" s="1">
        <v>292</v>
      </c>
      <c r="B296" s="1">
        <v>600293</v>
      </c>
      <c r="C296" s="1" t="s">
        <v>413</v>
      </c>
      <c r="D296" s="1" t="s">
        <v>4</v>
      </c>
    </row>
    <row r="297" spans="1:4" x14ac:dyDescent="0.15">
      <c r="A297" s="1">
        <v>293</v>
      </c>
      <c r="B297" s="1">
        <v>600310</v>
      </c>
      <c r="C297" s="1" t="s">
        <v>412</v>
      </c>
      <c r="D297" s="1" t="s">
        <v>4</v>
      </c>
    </row>
    <row r="298" spans="1:4" x14ac:dyDescent="0.15">
      <c r="A298" s="1">
        <v>294</v>
      </c>
      <c r="B298" s="1">
        <v>600320</v>
      </c>
      <c r="C298" s="1" t="s">
        <v>411</v>
      </c>
      <c r="D298" s="1" t="s">
        <v>4</v>
      </c>
    </row>
    <row r="299" spans="1:4" x14ac:dyDescent="0.15">
      <c r="A299" s="1">
        <v>295</v>
      </c>
      <c r="B299" s="1">
        <v>600330</v>
      </c>
      <c r="C299" s="1" t="s">
        <v>410</v>
      </c>
      <c r="D299" s="1" t="s">
        <v>4</v>
      </c>
    </row>
    <row r="300" spans="1:4" x14ac:dyDescent="0.15">
      <c r="A300" s="1">
        <v>296</v>
      </c>
      <c r="B300" s="1">
        <v>600340</v>
      </c>
      <c r="C300" s="1" t="s">
        <v>409</v>
      </c>
      <c r="D300" s="1" t="s">
        <v>4</v>
      </c>
    </row>
    <row r="301" spans="1:4" x14ac:dyDescent="0.15">
      <c r="A301" s="1">
        <v>297</v>
      </c>
      <c r="B301" s="1">
        <v>600390</v>
      </c>
      <c r="C301" s="1" t="s">
        <v>408</v>
      </c>
      <c r="D301" s="1" t="s">
        <v>4</v>
      </c>
    </row>
    <row r="302" spans="1:4" x14ac:dyDescent="0.15">
      <c r="A302" s="1">
        <v>298</v>
      </c>
      <c r="B302" s="1">
        <v>600410</v>
      </c>
      <c r="C302" s="1" t="s">
        <v>407</v>
      </c>
      <c r="D302" s="1" t="s">
        <v>4</v>
      </c>
    </row>
    <row r="303" spans="1:4" x14ac:dyDescent="0.15">
      <c r="A303" s="1">
        <v>299</v>
      </c>
      <c r="B303" s="1">
        <v>600490</v>
      </c>
      <c r="C303" s="1" t="s">
        <v>406</v>
      </c>
      <c r="D303" s="1" t="s">
        <v>4</v>
      </c>
    </row>
    <row r="304" spans="1:4" x14ac:dyDescent="0.15">
      <c r="A304" s="1">
        <v>300</v>
      </c>
      <c r="B304" s="1">
        <v>600510</v>
      </c>
      <c r="C304" s="1" t="s">
        <v>405</v>
      </c>
      <c r="D304" s="1" t="s">
        <v>4</v>
      </c>
    </row>
    <row r="305" spans="1:4" x14ac:dyDescent="0.15">
      <c r="A305" s="1">
        <v>301</v>
      </c>
      <c r="B305" s="1">
        <v>600521</v>
      </c>
      <c r="C305" s="1" t="s">
        <v>404</v>
      </c>
      <c r="D305" s="1" t="s">
        <v>4</v>
      </c>
    </row>
    <row r="306" spans="1:4" x14ac:dyDescent="0.15">
      <c r="A306" s="1">
        <v>302</v>
      </c>
      <c r="B306" s="1">
        <v>600522</v>
      </c>
      <c r="C306" s="1" t="s">
        <v>403</v>
      </c>
      <c r="D306" s="1" t="s">
        <v>4</v>
      </c>
    </row>
    <row r="307" spans="1:4" x14ac:dyDescent="0.15">
      <c r="A307" s="1">
        <v>303</v>
      </c>
      <c r="B307" s="1">
        <v>600523</v>
      </c>
      <c r="C307" s="1" t="s">
        <v>402</v>
      </c>
      <c r="D307" s="1" t="s">
        <v>4</v>
      </c>
    </row>
    <row r="308" spans="1:4" x14ac:dyDescent="0.15">
      <c r="A308" s="1">
        <v>304</v>
      </c>
      <c r="B308" s="1">
        <v>600524</v>
      </c>
      <c r="C308" s="1" t="s">
        <v>401</v>
      </c>
      <c r="D308" s="1" t="s">
        <v>4</v>
      </c>
    </row>
    <row r="309" spans="1:4" x14ac:dyDescent="0.15">
      <c r="A309" s="1">
        <v>305</v>
      </c>
      <c r="B309" s="1">
        <v>600531</v>
      </c>
      <c r="C309" s="1" t="s">
        <v>400</v>
      </c>
      <c r="D309" s="1" t="s">
        <v>4</v>
      </c>
    </row>
    <row r="310" spans="1:4" x14ac:dyDescent="0.15">
      <c r="A310" s="1">
        <v>306</v>
      </c>
      <c r="B310" s="1">
        <v>600532</v>
      </c>
      <c r="C310" s="1" t="s">
        <v>399</v>
      </c>
      <c r="D310" s="1" t="s">
        <v>4</v>
      </c>
    </row>
    <row r="311" spans="1:4" x14ac:dyDescent="0.15">
      <c r="A311" s="1">
        <v>307</v>
      </c>
      <c r="B311" s="1">
        <v>600533</v>
      </c>
      <c r="C311" s="1" t="s">
        <v>398</v>
      </c>
      <c r="D311" s="1" t="s">
        <v>4</v>
      </c>
    </row>
    <row r="312" spans="1:4" x14ac:dyDescent="0.15">
      <c r="A312" s="1">
        <v>308</v>
      </c>
      <c r="B312" s="1">
        <v>600534</v>
      </c>
      <c r="C312" s="1" t="s">
        <v>397</v>
      </c>
      <c r="D312" s="1" t="s">
        <v>4</v>
      </c>
    </row>
    <row r="313" spans="1:4" x14ac:dyDescent="0.15">
      <c r="A313" s="1">
        <v>309</v>
      </c>
      <c r="B313" s="1">
        <v>600535</v>
      </c>
      <c r="D313" s="1" t="s">
        <v>4</v>
      </c>
    </row>
    <row r="314" spans="1:4" x14ac:dyDescent="0.15">
      <c r="A314" s="1">
        <v>310</v>
      </c>
      <c r="B314" s="1">
        <v>600536</v>
      </c>
      <c r="D314" s="1" t="s">
        <v>4</v>
      </c>
    </row>
    <row r="315" spans="1:4" x14ac:dyDescent="0.15">
      <c r="A315" s="1">
        <v>311</v>
      </c>
      <c r="B315" s="1">
        <v>600537</v>
      </c>
      <c r="D315" s="1" t="s">
        <v>4</v>
      </c>
    </row>
    <row r="316" spans="1:4" x14ac:dyDescent="0.15">
      <c r="A316" s="1">
        <v>312</v>
      </c>
      <c r="B316" s="1">
        <v>600538</v>
      </c>
      <c r="D316" s="1" t="s">
        <v>4</v>
      </c>
    </row>
    <row r="317" spans="1:4" x14ac:dyDescent="0.15">
      <c r="A317" s="1">
        <v>313</v>
      </c>
      <c r="B317" s="1">
        <v>600539</v>
      </c>
      <c r="D317" s="1" t="s">
        <v>4</v>
      </c>
    </row>
    <row r="318" spans="1:4" x14ac:dyDescent="0.15">
      <c r="A318" s="1">
        <v>314</v>
      </c>
      <c r="B318" s="1">
        <v>600541</v>
      </c>
      <c r="C318" s="1" t="s">
        <v>396</v>
      </c>
      <c r="D318" s="1" t="s">
        <v>4</v>
      </c>
    </row>
    <row r="319" spans="1:4" x14ac:dyDescent="0.15">
      <c r="A319" s="1">
        <v>315</v>
      </c>
      <c r="B319" s="1">
        <v>600542</v>
      </c>
      <c r="C319" s="1" t="s">
        <v>395</v>
      </c>
      <c r="D319" s="1" t="s">
        <v>4</v>
      </c>
    </row>
    <row r="320" spans="1:4" x14ac:dyDescent="0.15">
      <c r="A320" s="1">
        <v>316</v>
      </c>
      <c r="B320" s="1">
        <v>600543</v>
      </c>
      <c r="C320" s="1" t="s">
        <v>394</v>
      </c>
      <c r="D320" s="1" t="s">
        <v>4</v>
      </c>
    </row>
    <row r="321" spans="1:4" x14ac:dyDescent="0.15">
      <c r="A321" s="1">
        <v>317</v>
      </c>
      <c r="B321" s="1">
        <v>600544</v>
      </c>
      <c r="C321" s="1" t="s">
        <v>393</v>
      </c>
      <c r="D321" s="1" t="s">
        <v>4</v>
      </c>
    </row>
    <row r="322" spans="1:4" x14ac:dyDescent="0.15">
      <c r="A322" s="1">
        <v>318</v>
      </c>
      <c r="B322" s="1">
        <v>600590</v>
      </c>
      <c r="C322" s="1" t="s">
        <v>392</v>
      </c>
      <c r="D322" s="1" t="s">
        <v>4</v>
      </c>
    </row>
    <row r="323" spans="1:4" x14ac:dyDescent="0.15">
      <c r="A323" s="1">
        <v>319</v>
      </c>
      <c r="B323" s="1">
        <v>600610</v>
      </c>
      <c r="C323" s="1" t="s">
        <v>391</v>
      </c>
      <c r="D323" s="1" t="s">
        <v>4</v>
      </c>
    </row>
    <row r="324" spans="1:4" x14ac:dyDescent="0.15">
      <c r="A324" s="1">
        <v>320</v>
      </c>
      <c r="B324" s="1">
        <v>600621</v>
      </c>
      <c r="C324" s="1" t="s">
        <v>390</v>
      </c>
      <c r="D324" s="1" t="s">
        <v>4</v>
      </c>
    </row>
    <row r="325" spans="1:4" x14ac:dyDescent="0.15">
      <c r="A325" s="1">
        <v>321</v>
      </c>
      <c r="B325" s="1">
        <v>600622</v>
      </c>
      <c r="C325" s="1" t="s">
        <v>389</v>
      </c>
      <c r="D325" s="1" t="s">
        <v>4</v>
      </c>
    </row>
    <row r="326" spans="1:4" x14ac:dyDescent="0.15">
      <c r="A326" s="1">
        <v>322</v>
      </c>
      <c r="B326" s="1">
        <v>600623</v>
      </c>
      <c r="C326" s="1" t="s">
        <v>388</v>
      </c>
      <c r="D326" s="1" t="s">
        <v>4</v>
      </c>
    </row>
    <row r="327" spans="1:4" x14ac:dyDescent="0.15">
      <c r="A327" s="1">
        <v>323</v>
      </c>
      <c r="B327" s="1">
        <v>600624</v>
      </c>
      <c r="C327" s="1" t="s">
        <v>387</v>
      </c>
      <c r="D327" s="1" t="s">
        <v>4</v>
      </c>
    </row>
    <row r="328" spans="1:4" x14ac:dyDescent="0.15">
      <c r="A328" s="1">
        <v>324</v>
      </c>
      <c r="B328" s="1">
        <v>600631</v>
      </c>
      <c r="C328" s="1" t="s">
        <v>386</v>
      </c>
      <c r="D328" s="1" t="s">
        <v>4</v>
      </c>
    </row>
    <row r="329" spans="1:4" x14ac:dyDescent="0.15">
      <c r="A329" s="1">
        <v>325</v>
      </c>
      <c r="B329" s="1">
        <v>600632</v>
      </c>
      <c r="C329" s="1" t="s">
        <v>385</v>
      </c>
      <c r="D329" s="1" t="s">
        <v>4</v>
      </c>
    </row>
    <row r="330" spans="1:4" x14ac:dyDescent="0.15">
      <c r="A330" s="1">
        <v>326</v>
      </c>
      <c r="B330" s="1">
        <v>600633</v>
      </c>
      <c r="C330" s="1" t="s">
        <v>384</v>
      </c>
      <c r="D330" s="1" t="s">
        <v>4</v>
      </c>
    </row>
    <row r="331" spans="1:4" x14ac:dyDescent="0.15">
      <c r="A331" s="1">
        <v>327</v>
      </c>
      <c r="B331" s="1">
        <v>600634</v>
      </c>
      <c r="C331" s="1" t="s">
        <v>383</v>
      </c>
      <c r="D331" s="1" t="s">
        <v>4</v>
      </c>
    </row>
    <row r="332" spans="1:4" x14ac:dyDescent="0.15">
      <c r="A332" s="1">
        <v>328</v>
      </c>
      <c r="B332" s="1">
        <v>600641</v>
      </c>
      <c r="C332" s="1" t="s">
        <v>382</v>
      </c>
      <c r="D332" s="1" t="s">
        <v>4</v>
      </c>
    </row>
    <row r="333" spans="1:4" x14ac:dyDescent="0.15">
      <c r="A333" s="1">
        <v>329</v>
      </c>
      <c r="B333" s="1">
        <v>600642</v>
      </c>
      <c r="C333" s="1" t="s">
        <v>381</v>
      </c>
      <c r="D333" s="1" t="s">
        <v>4</v>
      </c>
    </row>
    <row r="334" spans="1:4" x14ac:dyDescent="0.15">
      <c r="A334" s="1">
        <v>330</v>
      </c>
      <c r="B334" s="1">
        <v>600643</v>
      </c>
      <c r="C334" s="1" t="s">
        <v>380</v>
      </c>
      <c r="D334" s="1" t="s">
        <v>4</v>
      </c>
    </row>
    <row r="335" spans="1:4" x14ac:dyDescent="0.15">
      <c r="A335" s="1">
        <v>331</v>
      </c>
      <c r="B335" s="1">
        <v>600644</v>
      </c>
      <c r="C335" s="1" t="s">
        <v>379</v>
      </c>
      <c r="D335" s="1" t="s">
        <v>4</v>
      </c>
    </row>
    <row r="336" spans="1:4" x14ac:dyDescent="0.15">
      <c r="A336" s="1">
        <v>332</v>
      </c>
      <c r="B336" s="1">
        <v>630120</v>
      </c>
      <c r="C336" s="1" t="s">
        <v>378</v>
      </c>
      <c r="D336" s="1" t="s">
        <v>4</v>
      </c>
    </row>
    <row r="337" spans="1:4" x14ac:dyDescent="0.15">
      <c r="A337" s="1">
        <v>333</v>
      </c>
      <c r="B337" s="1">
        <v>701920</v>
      </c>
      <c r="C337" s="1" t="s">
        <v>159</v>
      </c>
      <c r="D337" s="1" t="s">
        <v>4</v>
      </c>
    </row>
    <row r="338" spans="1:4" x14ac:dyDescent="0.15">
      <c r="A338" s="1">
        <v>334</v>
      </c>
      <c r="B338" s="1">
        <v>701940</v>
      </c>
      <c r="C338" s="1" t="s">
        <v>159</v>
      </c>
      <c r="D338" s="1" t="s">
        <v>4</v>
      </c>
    </row>
    <row r="339" spans="1:4" x14ac:dyDescent="0.15">
      <c r="A339" s="1">
        <v>335</v>
      </c>
      <c r="B339" s="1">
        <v>701951</v>
      </c>
      <c r="C339" s="1" t="s">
        <v>159</v>
      </c>
      <c r="D339" s="1" t="s">
        <v>4</v>
      </c>
    </row>
    <row r="340" spans="1:4" x14ac:dyDescent="0.15">
      <c r="A340" s="1">
        <v>336</v>
      </c>
      <c r="B340" s="1">
        <v>701952</v>
      </c>
      <c r="C340" s="1" t="s">
        <v>159</v>
      </c>
      <c r="D340" s="1" t="s">
        <v>4</v>
      </c>
    </row>
    <row r="341" spans="1:4" x14ac:dyDescent="0.15">
      <c r="A341" s="1">
        <v>337</v>
      </c>
      <c r="B341" s="1">
        <v>701959</v>
      </c>
      <c r="C341" s="1" t="s">
        <v>159</v>
      </c>
      <c r="D341" s="1" t="s">
        <v>4</v>
      </c>
    </row>
    <row r="342" spans="1:4" x14ac:dyDescent="0.15">
      <c r="A342" s="1">
        <v>338</v>
      </c>
      <c r="B342" s="1">
        <v>961210</v>
      </c>
      <c r="C342" s="1" t="s">
        <v>377</v>
      </c>
      <c r="D342" s="1" t="s">
        <v>4</v>
      </c>
    </row>
  </sheetData>
  <mergeCells count="2">
    <mergeCell ref="A2:D2"/>
    <mergeCell ref="A1:D1"/>
  </mergeCells>
  <hyperlinks>
    <hyperlink ref="A337" location="NOTAS!A1" display="600644" xr:uid="{00000000-0004-0000-0300-000000000000}"/>
    <hyperlink ref="A335" location="%C3%8DNDICE!A1" display="600643" xr:uid="{00000000-0004-0000-0300-000001000000}"/>
  </hyperlink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5"/>
  <sheetViews>
    <sheetView showGridLines="0" zoomScaleNormal="100" workbookViewId="0">
      <selection sqref="A1:D1"/>
    </sheetView>
  </sheetViews>
  <sheetFormatPr baseColWidth="10" defaultColWidth="10.83203125" defaultRowHeight="13" x14ac:dyDescent="0.15"/>
  <cols>
    <col min="1" max="1" width="6.83203125" style="1" customWidth="1"/>
    <col min="2" max="2" width="10.83203125" style="1" customWidth="1"/>
    <col min="3" max="3" width="55.83203125" style="1" customWidth="1"/>
    <col min="4" max="16384" width="10.83203125" style="1"/>
  </cols>
  <sheetData>
    <row r="1" spans="1:24" x14ac:dyDescent="0.15">
      <c r="A1" s="81" t="s">
        <v>944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82" t="s">
        <v>943</v>
      </c>
      <c r="B2" s="82"/>
      <c r="C2" s="82"/>
      <c r="D2" s="82"/>
    </row>
    <row r="4" spans="1:24" x14ac:dyDescent="0.15">
      <c r="A4" s="62" t="s">
        <v>374</v>
      </c>
      <c r="B4" s="62" t="s">
        <v>1074</v>
      </c>
      <c r="C4" s="62" t="s">
        <v>1075</v>
      </c>
      <c r="D4" s="62" t="s">
        <v>373</v>
      </c>
    </row>
    <row r="5" spans="1:24" x14ac:dyDescent="0.15">
      <c r="A5" s="1">
        <v>1</v>
      </c>
      <c r="B5" s="1">
        <v>610110</v>
      </c>
      <c r="C5" s="1" t="s">
        <v>942</v>
      </c>
      <c r="D5" s="1" t="s">
        <v>5</v>
      </c>
    </row>
    <row r="6" spans="1:24" x14ac:dyDescent="0.15">
      <c r="A6" s="1">
        <v>2</v>
      </c>
      <c r="B6" s="1">
        <v>610120</v>
      </c>
      <c r="C6" s="1" t="s">
        <v>941</v>
      </c>
      <c r="D6" s="1" t="s">
        <v>5</v>
      </c>
    </row>
    <row r="7" spans="1:24" x14ac:dyDescent="0.15">
      <c r="A7" s="1">
        <v>3</v>
      </c>
      <c r="B7" s="1">
        <v>610130</v>
      </c>
      <c r="C7" s="1" t="s">
        <v>940</v>
      </c>
      <c r="D7" s="1" t="s">
        <v>5</v>
      </c>
    </row>
    <row r="8" spans="1:24" x14ac:dyDescent="0.15">
      <c r="A8" s="1">
        <v>4</v>
      </c>
      <c r="B8" s="1">
        <v>610190</v>
      </c>
      <c r="C8" s="1" t="s">
        <v>939</v>
      </c>
      <c r="D8" s="1" t="s">
        <v>5</v>
      </c>
    </row>
    <row r="9" spans="1:24" x14ac:dyDescent="0.15">
      <c r="A9" s="1">
        <v>5</v>
      </c>
      <c r="B9" s="1">
        <v>610210</v>
      </c>
      <c r="C9" s="1" t="s">
        <v>938</v>
      </c>
      <c r="D9" s="1" t="s">
        <v>5</v>
      </c>
    </row>
    <row r="10" spans="1:24" x14ac:dyDescent="0.15">
      <c r="A10" s="1">
        <v>6</v>
      </c>
      <c r="B10" s="1">
        <v>610220</v>
      </c>
      <c r="C10" s="1" t="s">
        <v>937</v>
      </c>
      <c r="D10" s="1" t="s">
        <v>5</v>
      </c>
    </row>
    <row r="11" spans="1:24" x14ac:dyDescent="0.15">
      <c r="A11" s="1">
        <v>7</v>
      </c>
      <c r="B11" s="1">
        <v>610230</v>
      </c>
      <c r="C11" s="1" t="s">
        <v>936</v>
      </c>
      <c r="D11" s="1" t="s">
        <v>5</v>
      </c>
    </row>
    <row r="12" spans="1:24" x14ac:dyDescent="0.15">
      <c r="A12" s="1">
        <v>8</v>
      </c>
      <c r="B12" s="1">
        <v>610290</v>
      </c>
      <c r="C12" s="1" t="s">
        <v>935</v>
      </c>
      <c r="D12" s="1" t="s">
        <v>5</v>
      </c>
    </row>
    <row r="13" spans="1:24" x14ac:dyDescent="0.15">
      <c r="A13" s="1">
        <v>9</v>
      </c>
      <c r="B13" s="1">
        <v>610310</v>
      </c>
      <c r="C13" s="1" t="s">
        <v>934</v>
      </c>
      <c r="D13" s="1" t="s">
        <v>5</v>
      </c>
    </row>
    <row r="14" spans="1:24" x14ac:dyDescent="0.15">
      <c r="A14" s="1">
        <v>10</v>
      </c>
      <c r="B14" s="1">
        <v>610311</v>
      </c>
      <c r="C14" s="1" t="s">
        <v>933</v>
      </c>
      <c r="D14" s="1" t="s">
        <v>5</v>
      </c>
    </row>
    <row r="15" spans="1:24" x14ac:dyDescent="0.15">
      <c r="A15" s="1">
        <v>11</v>
      </c>
      <c r="B15" s="1">
        <v>610312</v>
      </c>
      <c r="C15" s="1" t="s">
        <v>932</v>
      </c>
      <c r="D15" s="1" t="s">
        <v>5</v>
      </c>
    </row>
    <row r="16" spans="1:24" x14ac:dyDescent="0.15">
      <c r="A16" s="1">
        <v>12</v>
      </c>
      <c r="B16" s="1">
        <v>610319</v>
      </c>
      <c r="C16" s="1" t="s">
        <v>931</v>
      </c>
      <c r="D16" s="1" t="s">
        <v>5</v>
      </c>
    </row>
    <row r="17" spans="1:4" x14ac:dyDescent="0.15">
      <c r="A17" s="1">
        <v>13</v>
      </c>
      <c r="B17" s="1">
        <v>610321</v>
      </c>
      <c r="C17" s="1" t="s">
        <v>930</v>
      </c>
      <c r="D17" s="1" t="s">
        <v>5</v>
      </c>
    </row>
    <row r="18" spans="1:4" x14ac:dyDescent="0.15">
      <c r="A18" s="1">
        <v>14</v>
      </c>
      <c r="B18" s="1">
        <v>610322</v>
      </c>
      <c r="C18" s="1" t="s">
        <v>929</v>
      </c>
      <c r="D18" s="1" t="s">
        <v>5</v>
      </c>
    </row>
    <row r="19" spans="1:4" x14ac:dyDescent="0.15">
      <c r="A19" s="1">
        <v>15</v>
      </c>
      <c r="B19" s="1">
        <v>610323</v>
      </c>
      <c r="C19" s="1" t="s">
        <v>928</v>
      </c>
      <c r="D19" s="1" t="s">
        <v>5</v>
      </c>
    </row>
    <row r="20" spans="1:4" x14ac:dyDescent="0.15">
      <c r="A20" s="1">
        <v>16</v>
      </c>
      <c r="B20" s="1">
        <v>610329</v>
      </c>
      <c r="C20" s="1" t="s">
        <v>927</v>
      </c>
      <c r="D20" s="1" t="s">
        <v>5</v>
      </c>
    </row>
    <row r="21" spans="1:4" x14ac:dyDescent="0.15">
      <c r="A21" s="1">
        <v>17</v>
      </c>
      <c r="B21" s="1">
        <v>610331</v>
      </c>
      <c r="C21" s="1" t="s">
        <v>926</v>
      </c>
      <c r="D21" s="1" t="s">
        <v>5</v>
      </c>
    </row>
    <row r="22" spans="1:4" x14ac:dyDescent="0.15">
      <c r="A22" s="1">
        <v>18</v>
      </c>
      <c r="B22" s="1">
        <v>610332</v>
      </c>
      <c r="C22" s="1" t="s">
        <v>925</v>
      </c>
      <c r="D22" s="1" t="s">
        <v>5</v>
      </c>
    </row>
    <row r="23" spans="1:4" x14ac:dyDescent="0.15">
      <c r="A23" s="1">
        <v>19</v>
      </c>
      <c r="B23" s="1">
        <v>610333</v>
      </c>
      <c r="C23" s="1" t="s">
        <v>924</v>
      </c>
      <c r="D23" s="1" t="s">
        <v>5</v>
      </c>
    </row>
    <row r="24" spans="1:4" x14ac:dyDescent="0.15">
      <c r="A24" s="1">
        <v>20</v>
      </c>
      <c r="B24" s="1">
        <v>610339</v>
      </c>
      <c r="C24" s="1" t="s">
        <v>923</v>
      </c>
      <c r="D24" s="1" t="s">
        <v>5</v>
      </c>
    </row>
    <row r="25" spans="1:4" x14ac:dyDescent="0.15">
      <c r="A25" s="1">
        <v>21</v>
      </c>
      <c r="B25" s="1">
        <v>610341</v>
      </c>
      <c r="C25" s="1" t="s">
        <v>922</v>
      </c>
      <c r="D25" s="1" t="s">
        <v>5</v>
      </c>
    </row>
    <row r="26" spans="1:4" x14ac:dyDescent="0.15">
      <c r="A26" s="1">
        <v>22</v>
      </c>
      <c r="B26" s="1">
        <v>610342</v>
      </c>
      <c r="C26" s="1" t="s">
        <v>921</v>
      </c>
      <c r="D26" s="1" t="s">
        <v>5</v>
      </c>
    </row>
    <row r="27" spans="1:4" x14ac:dyDescent="0.15">
      <c r="A27" s="1">
        <v>23</v>
      </c>
      <c r="B27" s="1">
        <v>610343</v>
      </c>
      <c r="C27" s="1" t="s">
        <v>920</v>
      </c>
      <c r="D27" s="1" t="s">
        <v>5</v>
      </c>
    </row>
    <row r="28" spans="1:4" x14ac:dyDescent="0.15">
      <c r="A28" s="1">
        <v>24</v>
      </c>
      <c r="B28" s="1">
        <v>610349</v>
      </c>
      <c r="C28" s="1" t="s">
        <v>919</v>
      </c>
      <c r="D28" s="1" t="s">
        <v>5</v>
      </c>
    </row>
    <row r="29" spans="1:4" x14ac:dyDescent="0.15">
      <c r="A29" s="1">
        <v>25</v>
      </c>
      <c r="B29" s="1">
        <v>610411</v>
      </c>
      <c r="C29" s="1" t="s">
        <v>918</v>
      </c>
      <c r="D29" s="1" t="s">
        <v>5</v>
      </c>
    </row>
    <row r="30" spans="1:4" x14ac:dyDescent="0.15">
      <c r="A30" s="1">
        <v>26</v>
      </c>
      <c r="B30" s="1">
        <v>610412</v>
      </c>
      <c r="C30" s="1" t="s">
        <v>917</v>
      </c>
      <c r="D30" s="1" t="s">
        <v>5</v>
      </c>
    </row>
    <row r="31" spans="1:4" x14ac:dyDescent="0.15">
      <c r="A31" s="1">
        <v>27</v>
      </c>
      <c r="B31" s="1">
        <v>610413</v>
      </c>
      <c r="C31" s="1" t="s">
        <v>916</v>
      </c>
      <c r="D31" s="1" t="s">
        <v>5</v>
      </c>
    </row>
    <row r="32" spans="1:4" x14ac:dyDescent="0.15">
      <c r="A32" s="1">
        <v>28</v>
      </c>
      <c r="B32" s="1">
        <v>610419</v>
      </c>
      <c r="C32" s="1" t="s">
        <v>915</v>
      </c>
      <c r="D32" s="1" t="s">
        <v>5</v>
      </c>
    </row>
    <row r="33" spans="1:4" x14ac:dyDescent="0.15">
      <c r="A33" s="1">
        <v>29</v>
      </c>
      <c r="B33" s="1">
        <v>610421</v>
      </c>
      <c r="C33" s="1" t="s">
        <v>914</v>
      </c>
      <c r="D33" s="1" t="s">
        <v>5</v>
      </c>
    </row>
    <row r="34" spans="1:4" x14ac:dyDescent="0.15">
      <c r="A34" s="1">
        <v>30</v>
      </c>
      <c r="B34" s="1">
        <v>610422</v>
      </c>
      <c r="C34" s="1" t="s">
        <v>913</v>
      </c>
      <c r="D34" s="1" t="s">
        <v>5</v>
      </c>
    </row>
    <row r="35" spans="1:4" x14ac:dyDescent="0.15">
      <c r="A35" s="1">
        <v>31</v>
      </c>
      <c r="B35" s="1">
        <v>610423</v>
      </c>
      <c r="C35" s="1" t="s">
        <v>912</v>
      </c>
      <c r="D35" s="1" t="s">
        <v>5</v>
      </c>
    </row>
    <row r="36" spans="1:4" x14ac:dyDescent="0.15">
      <c r="A36" s="1">
        <v>32</v>
      </c>
      <c r="B36" s="1">
        <v>610429</v>
      </c>
      <c r="C36" s="1" t="s">
        <v>911</v>
      </c>
      <c r="D36" s="1" t="s">
        <v>5</v>
      </c>
    </row>
    <row r="37" spans="1:4" x14ac:dyDescent="0.15">
      <c r="A37" s="1">
        <v>33</v>
      </c>
      <c r="B37" s="1">
        <v>610431</v>
      </c>
      <c r="C37" s="1" t="s">
        <v>910</v>
      </c>
      <c r="D37" s="1" t="s">
        <v>5</v>
      </c>
    </row>
    <row r="38" spans="1:4" x14ac:dyDescent="0.15">
      <c r="A38" s="1">
        <v>34</v>
      </c>
      <c r="B38" s="1">
        <v>610432</v>
      </c>
      <c r="C38" s="1" t="s">
        <v>909</v>
      </c>
      <c r="D38" s="1" t="s">
        <v>5</v>
      </c>
    </row>
    <row r="39" spans="1:4" x14ac:dyDescent="0.15">
      <c r="A39" s="1">
        <v>35</v>
      </c>
      <c r="B39" s="1">
        <v>610433</v>
      </c>
      <c r="C39" s="1" t="s">
        <v>908</v>
      </c>
      <c r="D39" s="1" t="s">
        <v>5</v>
      </c>
    </row>
    <row r="40" spans="1:4" x14ac:dyDescent="0.15">
      <c r="A40" s="1">
        <v>36</v>
      </c>
      <c r="B40" s="1">
        <v>610439</v>
      </c>
      <c r="C40" s="1" t="s">
        <v>907</v>
      </c>
      <c r="D40" s="1" t="s">
        <v>5</v>
      </c>
    </row>
    <row r="41" spans="1:4" x14ac:dyDescent="0.15">
      <c r="A41" s="1">
        <v>37</v>
      </c>
      <c r="B41" s="1">
        <v>610441</v>
      </c>
      <c r="C41" s="1" t="s">
        <v>906</v>
      </c>
      <c r="D41" s="1" t="s">
        <v>5</v>
      </c>
    </row>
    <row r="42" spans="1:4" x14ac:dyDescent="0.15">
      <c r="A42" s="1">
        <v>38</v>
      </c>
      <c r="B42" s="1">
        <v>610442</v>
      </c>
      <c r="C42" s="1" t="s">
        <v>905</v>
      </c>
      <c r="D42" s="1" t="s">
        <v>5</v>
      </c>
    </row>
    <row r="43" spans="1:4" x14ac:dyDescent="0.15">
      <c r="A43" s="1">
        <v>39</v>
      </c>
      <c r="B43" s="1">
        <v>610443</v>
      </c>
      <c r="C43" s="1" t="s">
        <v>904</v>
      </c>
      <c r="D43" s="1" t="s">
        <v>5</v>
      </c>
    </row>
    <row r="44" spans="1:4" x14ac:dyDescent="0.15">
      <c r="A44" s="1">
        <v>40</v>
      </c>
      <c r="B44" s="1">
        <v>610444</v>
      </c>
      <c r="C44" s="1" t="s">
        <v>903</v>
      </c>
      <c r="D44" s="1" t="s">
        <v>5</v>
      </c>
    </row>
    <row r="45" spans="1:4" x14ac:dyDescent="0.15">
      <c r="A45" s="1">
        <v>41</v>
      </c>
      <c r="B45" s="1">
        <v>610449</v>
      </c>
      <c r="C45" s="1" t="s">
        <v>902</v>
      </c>
      <c r="D45" s="1" t="s">
        <v>5</v>
      </c>
    </row>
    <row r="46" spans="1:4" x14ac:dyDescent="0.15">
      <c r="A46" s="1">
        <v>42</v>
      </c>
      <c r="B46" s="1">
        <v>610451</v>
      </c>
      <c r="C46" s="1" t="s">
        <v>901</v>
      </c>
      <c r="D46" s="1" t="s">
        <v>5</v>
      </c>
    </row>
    <row r="47" spans="1:4" x14ac:dyDescent="0.15">
      <c r="A47" s="1">
        <v>43</v>
      </c>
      <c r="B47" s="1">
        <v>610452</v>
      </c>
      <c r="C47" s="1" t="s">
        <v>900</v>
      </c>
      <c r="D47" s="1" t="s">
        <v>5</v>
      </c>
    </row>
    <row r="48" spans="1:4" x14ac:dyDescent="0.15">
      <c r="A48" s="1">
        <v>44</v>
      </c>
      <c r="B48" s="1">
        <v>610453</v>
      </c>
      <c r="C48" s="1" t="s">
        <v>899</v>
      </c>
      <c r="D48" s="1" t="s">
        <v>5</v>
      </c>
    </row>
    <row r="49" spans="1:4" x14ac:dyDescent="0.15">
      <c r="A49" s="1">
        <v>45</v>
      </c>
      <c r="B49" s="1">
        <v>610459</v>
      </c>
      <c r="C49" s="1" t="s">
        <v>898</v>
      </c>
      <c r="D49" s="1" t="s">
        <v>5</v>
      </c>
    </row>
    <row r="50" spans="1:4" x14ac:dyDescent="0.15">
      <c r="A50" s="1">
        <v>46</v>
      </c>
      <c r="B50" s="1">
        <v>610461</v>
      </c>
      <c r="C50" s="1" t="s">
        <v>897</v>
      </c>
      <c r="D50" s="1" t="s">
        <v>5</v>
      </c>
    </row>
    <row r="51" spans="1:4" x14ac:dyDescent="0.15">
      <c r="A51" s="1">
        <v>47</v>
      </c>
      <c r="B51" s="1">
        <v>610462</v>
      </c>
      <c r="C51" s="1" t="s">
        <v>896</v>
      </c>
      <c r="D51" s="1" t="s">
        <v>5</v>
      </c>
    </row>
    <row r="52" spans="1:4" x14ac:dyDescent="0.15">
      <c r="A52" s="1">
        <v>48</v>
      </c>
      <c r="B52" s="1">
        <v>610463</v>
      </c>
      <c r="C52" s="1" t="s">
        <v>895</v>
      </c>
      <c r="D52" s="1" t="s">
        <v>5</v>
      </c>
    </row>
    <row r="53" spans="1:4" x14ac:dyDescent="0.15">
      <c r="A53" s="1">
        <v>49</v>
      </c>
      <c r="B53" s="1">
        <v>610469</v>
      </c>
      <c r="C53" s="1" t="s">
        <v>894</v>
      </c>
      <c r="D53" s="1" t="s">
        <v>5</v>
      </c>
    </row>
    <row r="54" spans="1:4" x14ac:dyDescent="0.15">
      <c r="A54" s="1">
        <v>50</v>
      </c>
      <c r="B54" s="1">
        <v>610510</v>
      </c>
      <c r="C54" s="1" t="s">
        <v>893</v>
      </c>
      <c r="D54" s="1" t="s">
        <v>5</v>
      </c>
    </row>
    <row r="55" spans="1:4" x14ac:dyDescent="0.15">
      <c r="A55" s="1">
        <v>51</v>
      </c>
      <c r="B55" s="1">
        <v>610520</v>
      </c>
      <c r="C55" s="1" t="s">
        <v>892</v>
      </c>
      <c r="D55" s="1" t="s">
        <v>5</v>
      </c>
    </row>
    <row r="56" spans="1:4" x14ac:dyDescent="0.15">
      <c r="A56" s="1">
        <v>52</v>
      </c>
      <c r="B56" s="1">
        <v>610590</v>
      </c>
      <c r="C56" s="1" t="s">
        <v>891</v>
      </c>
      <c r="D56" s="1" t="s">
        <v>5</v>
      </c>
    </row>
    <row r="57" spans="1:4" x14ac:dyDescent="0.15">
      <c r="A57" s="1">
        <v>53</v>
      </c>
      <c r="B57" s="1">
        <v>610610</v>
      </c>
      <c r="C57" s="1" t="s">
        <v>890</v>
      </c>
      <c r="D57" s="1" t="s">
        <v>5</v>
      </c>
    </row>
    <row r="58" spans="1:4" x14ac:dyDescent="0.15">
      <c r="A58" s="1">
        <v>54</v>
      </c>
      <c r="B58" s="1">
        <v>610620</v>
      </c>
      <c r="C58" s="1" t="s">
        <v>889</v>
      </c>
      <c r="D58" s="1" t="s">
        <v>5</v>
      </c>
    </row>
    <row r="59" spans="1:4" x14ac:dyDescent="0.15">
      <c r="A59" s="1">
        <v>55</v>
      </c>
      <c r="B59" s="1">
        <v>610690</v>
      </c>
      <c r="C59" s="1" t="s">
        <v>888</v>
      </c>
      <c r="D59" s="1" t="s">
        <v>5</v>
      </c>
    </row>
    <row r="60" spans="1:4" x14ac:dyDescent="0.15">
      <c r="A60" s="1">
        <v>56</v>
      </c>
      <c r="B60" s="1">
        <v>610711</v>
      </c>
      <c r="C60" s="1" t="s">
        <v>887</v>
      </c>
      <c r="D60" s="1" t="s">
        <v>5</v>
      </c>
    </row>
    <row r="61" spans="1:4" x14ac:dyDescent="0.15">
      <c r="A61" s="1">
        <v>57</v>
      </c>
      <c r="B61" s="1">
        <v>610712</v>
      </c>
      <c r="C61" s="1" t="s">
        <v>886</v>
      </c>
      <c r="D61" s="1" t="s">
        <v>5</v>
      </c>
    </row>
    <row r="62" spans="1:4" x14ac:dyDescent="0.15">
      <c r="A62" s="1">
        <v>58</v>
      </c>
      <c r="B62" s="1">
        <v>610719</v>
      </c>
      <c r="C62" s="1" t="s">
        <v>885</v>
      </c>
      <c r="D62" s="1" t="s">
        <v>5</v>
      </c>
    </row>
    <row r="63" spans="1:4" x14ac:dyDescent="0.15">
      <c r="A63" s="1">
        <v>59</v>
      </c>
      <c r="B63" s="1">
        <v>610721</v>
      </c>
      <c r="C63" s="1" t="s">
        <v>884</v>
      </c>
      <c r="D63" s="1" t="s">
        <v>5</v>
      </c>
    </row>
    <row r="64" spans="1:4" x14ac:dyDescent="0.15">
      <c r="A64" s="1">
        <v>60</v>
      </c>
      <c r="B64" s="1">
        <v>610722</v>
      </c>
      <c r="C64" s="1" t="s">
        <v>883</v>
      </c>
      <c r="D64" s="1" t="s">
        <v>5</v>
      </c>
    </row>
    <row r="65" spans="1:4" x14ac:dyDescent="0.15">
      <c r="A65" s="1">
        <v>61</v>
      </c>
      <c r="B65" s="1">
        <v>610729</v>
      </c>
      <c r="C65" s="1" t="s">
        <v>882</v>
      </c>
      <c r="D65" s="1" t="s">
        <v>5</v>
      </c>
    </row>
    <row r="66" spans="1:4" x14ac:dyDescent="0.15">
      <c r="A66" s="1">
        <v>62</v>
      </c>
      <c r="B66" s="1">
        <v>610791</v>
      </c>
      <c r="C66" s="1" t="s">
        <v>881</v>
      </c>
      <c r="D66" s="1" t="s">
        <v>5</v>
      </c>
    </row>
    <row r="67" spans="1:4" x14ac:dyDescent="0.15">
      <c r="A67" s="1">
        <v>63</v>
      </c>
      <c r="B67" s="1">
        <v>610792</v>
      </c>
      <c r="C67" s="1" t="s">
        <v>880</v>
      </c>
      <c r="D67" s="1" t="s">
        <v>5</v>
      </c>
    </row>
    <row r="68" spans="1:4" x14ac:dyDescent="0.15">
      <c r="A68" s="1">
        <v>64</v>
      </c>
      <c r="B68" s="1">
        <v>610799</v>
      </c>
      <c r="C68" s="1" t="s">
        <v>879</v>
      </c>
      <c r="D68" s="1" t="s">
        <v>5</v>
      </c>
    </row>
    <row r="69" spans="1:4" x14ac:dyDescent="0.15">
      <c r="A69" s="1">
        <v>65</v>
      </c>
      <c r="B69" s="1">
        <v>610811</v>
      </c>
      <c r="C69" s="1" t="s">
        <v>878</v>
      </c>
      <c r="D69" s="1" t="s">
        <v>5</v>
      </c>
    </row>
    <row r="70" spans="1:4" x14ac:dyDescent="0.15">
      <c r="A70" s="1">
        <v>66</v>
      </c>
      <c r="B70" s="1">
        <v>610819</v>
      </c>
      <c r="C70" s="1" t="s">
        <v>877</v>
      </c>
      <c r="D70" s="1" t="s">
        <v>5</v>
      </c>
    </row>
    <row r="71" spans="1:4" x14ac:dyDescent="0.15">
      <c r="A71" s="1">
        <v>67</v>
      </c>
      <c r="B71" s="1">
        <v>610821</v>
      </c>
      <c r="C71" s="1" t="s">
        <v>876</v>
      </c>
      <c r="D71" s="1" t="s">
        <v>5</v>
      </c>
    </row>
    <row r="72" spans="1:4" x14ac:dyDescent="0.15">
      <c r="A72" s="1">
        <v>68</v>
      </c>
      <c r="B72" s="1">
        <v>610822</v>
      </c>
      <c r="C72" s="1" t="s">
        <v>875</v>
      </c>
      <c r="D72" s="1" t="s">
        <v>5</v>
      </c>
    </row>
    <row r="73" spans="1:4" x14ac:dyDescent="0.15">
      <c r="A73" s="1">
        <v>69</v>
      </c>
      <c r="B73" s="1">
        <v>610829</v>
      </c>
      <c r="C73" s="1" t="s">
        <v>874</v>
      </c>
      <c r="D73" s="1" t="s">
        <v>5</v>
      </c>
    </row>
    <row r="74" spans="1:4" x14ac:dyDescent="0.15">
      <c r="A74" s="1">
        <v>70</v>
      </c>
      <c r="B74" s="1">
        <v>610831</v>
      </c>
      <c r="C74" s="1" t="s">
        <v>873</v>
      </c>
      <c r="D74" s="1" t="s">
        <v>5</v>
      </c>
    </row>
    <row r="75" spans="1:4" x14ac:dyDescent="0.15">
      <c r="A75" s="1">
        <v>71</v>
      </c>
      <c r="B75" s="1">
        <v>610832</v>
      </c>
      <c r="C75" s="1" t="s">
        <v>872</v>
      </c>
      <c r="D75" s="1" t="s">
        <v>5</v>
      </c>
    </row>
    <row r="76" spans="1:4" x14ac:dyDescent="0.15">
      <c r="A76" s="1">
        <v>72</v>
      </c>
      <c r="B76" s="1">
        <v>610839</v>
      </c>
      <c r="C76" s="1" t="s">
        <v>871</v>
      </c>
      <c r="D76" s="1" t="s">
        <v>5</v>
      </c>
    </row>
    <row r="77" spans="1:4" x14ac:dyDescent="0.15">
      <c r="A77" s="1">
        <v>73</v>
      </c>
      <c r="B77" s="1">
        <v>610891</v>
      </c>
      <c r="C77" s="1" t="s">
        <v>870</v>
      </c>
      <c r="D77" s="1" t="s">
        <v>5</v>
      </c>
    </row>
    <row r="78" spans="1:4" x14ac:dyDescent="0.15">
      <c r="A78" s="1">
        <v>74</v>
      </c>
      <c r="B78" s="1">
        <v>610892</v>
      </c>
      <c r="C78" s="1" t="s">
        <v>869</v>
      </c>
      <c r="D78" s="1" t="s">
        <v>5</v>
      </c>
    </row>
    <row r="79" spans="1:4" x14ac:dyDescent="0.15">
      <c r="A79" s="1">
        <v>75</v>
      </c>
      <c r="B79" s="1">
        <v>610899</v>
      </c>
      <c r="C79" s="1" t="s">
        <v>868</v>
      </c>
      <c r="D79" s="1" t="s">
        <v>5</v>
      </c>
    </row>
    <row r="80" spans="1:4" x14ac:dyDescent="0.15">
      <c r="A80" s="1">
        <v>76</v>
      </c>
      <c r="B80" s="1">
        <v>610910</v>
      </c>
      <c r="C80" s="1" t="s">
        <v>867</v>
      </c>
      <c r="D80" s="1" t="s">
        <v>5</v>
      </c>
    </row>
    <row r="81" spans="1:4" x14ac:dyDescent="0.15">
      <c r="A81" s="1">
        <v>77</v>
      </c>
      <c r="B81" s="1">
        <v>610990</v>
      </c>
      <c r="C81" s="1" t="s">
        <v>866</v>
      </c>
      <c r="D81" s="1" t="s">
        <v>5</v>
      </c>
    </row>
    <row r="82" spans="1:4" x14ac:dyDescent="0.15">
      <c r="A82" s="1">
        <v>78</v>
      </c>
      <c r="B82" s="1">
        <v>611010</v>
      </c>
      <c r="C82" s="1" t="s">
        <v>865</v>
      </c>
      <c r="D82" s="1" t="s">
        <v>5</v>
      </c>
    </row>
    <row r="83" spans="1:4" x14ac:dyDescent="0.15">
      <c r="A83" s="1">
        <v>79</v>
      </c>
      <c r="B83" s="1">
        <v>611011</v>
      </c>
      <c r="C83" s="1" t="s">
        <v>864</v>
      </c>
      <c r="D83" s="1" t="s">
        <v>5</v>
      </c>
    </row>
    <row r="84" spans="1:4" x14ac:dyDescent="0.15">
      <c r="A84" s="1">
        <v>80</v>
      </c>
      <c r="B84" s="1">
        <v>611012</v>
      </c>
      <c r="C84" s="1" t="s">
        <v>863</v>
      </c>
      <c r="D84" s="1" t="s">
        <v>5</v>
      </c>
    </row>
    <row r="85" spans="1:4" x14ac:dyDescent="0.15">
      <c r="A85" s="1">
        <v>81</v>
      </c>
      <c r="B85" s="1">
        <v>611019</v>
      </c>
      <c r="C85" s="1" t="s">
        <v>862</v>
      </c>
      <c r="D85" s="1" t="s">
        <v>5</v>
      </c>
    </row>
    <row r="86" spans="1:4" x14ac:dyDescent="0.15">
      <c r="A86" s="1">
        <v>82</v>
      </c>
      <c r="B86" s="1">
        <v>611020</v>
      </c>
      <c r="C86" s="1" t="s">
        <v>861</v>
      </c>
      <c r="D86" s="1" t="s">
        <v>5</v>
      </c>
    </row>
    <row r="87" spans="1:4" x14ac:dyDescent="0.15">
      <c r="A87" s="1">
        <v>83</v>
      </c>
      <c r="B87" s="1">
        <v>611030</v>
      </c>
      <c r="C87" s="1" t="s">
        <v>860</v>
      </c>
      <c r="D87" s="1" t="s">
        <v>5</v>
      </c>
    </row>
    <row r="88" spans="1:4" x14ac:dyDescent="0.15">
      <c r="A88" s="1">
        <v>84</v>
      </c>
      <c r="B88" s="1">
        <v>611090</v>
      </c>
      <c r="C88" s="1" t="s">
        <v>859</v>
      </c>
      <c r="D88" s="1" t="s">
        <v>5</v>
      </c>
    </row>
    <row r="89" spans="1:4" x14ac:dyDescent="0.15">
      <c r="A89" s="1">
        <v>85</v>
      </c>
      <c r="B89" s="1">
        <v>611110</v>
      </c>
      <c r="C89" s="1" t="s">
        <v>858</v>
      </c>
      <c r="D89" s="1" t="s">
        <v>5</v>
      </c>
    </row>
    <row r="90" spans="1:4" x14ac:dyDescent="0.15">
      <c r="A90" s="1">
        <v>86</v>
      </c>
      <c r="B90" s="1">
        <v>611120</v>
      </c>
      <c r="C90" s="1" t="s">
        <v>857</v>
      </c>
      <c r="D90" s="1" t="s">
        <v>5</v>
      </c>
    </row>
    <row r="91" spans="1:4" x14ac:dyDescent="0.15">
      <c r="A91" s="1">
        <v>87</v>
      </c>
      <c r="B91" s="1">
        <v>611130</v>
      </c>
      <c r="C91" s="1" t="s">
        <v>856</v>
      </c>
      <c r="D91" s="1" t="s">
        <v>5</v>
      </c>
    </row>
    <row r="92" spans="1:4" x14ac:dyDescent="0.15">
      <c r="A92" s="1">
        <v>88</v>
      </c>
      <c r="B92" s="1">
        <v>611190</v>
      </c>
      <c r="C92" s="1" t="s">
        <v>855</v>
      </c>
      <c r="D92" s="1" t="s">
        <v>5</v>
      </c>
    </row>
    <row r="93" spans="1:4" x14ac:dyDescent="0.15">
      <c r="A93" s="1">
        <v>89</v>
      </c>
      <c r="B93" s="1">
        <v>611211</v>
      </c>
      <c r="C93" s="1" t="s">
        <v>854</v>
      </c>
      <c r="D93" s="1" t="s">
        <v>5</v>
      </c>
    </row>
    <row r="94" spans="1:4" x14ac:dyDescent="0.15">
      <c r="A94" s="1">
        <v>90</v>
      </c>
      <c r="B94" s="1">
        <v>611212</v>
      </c>
      <c r="C94" s="1" t="s">
        <v>853</v>
      </c>
      <c r="D94" s="1" t="s">
        <v>5</v>
      </c>
    </row>
    <row r="95" spans="1:4" x14ac:dyDescent="0.15">
      <c r="A95" s="1">
        <v>91</v>
      </c>
      <c r="B95" s="1">
        <v>611219</v>
      </c>
      <c r="C95" s="1" t="s">
        <v>852</v>
      </c>
      <c r="D95" s="1" t="s">
        <v>5</v>
      </c>
    </row>
    <row r="96" spans="1:4" x14ac:dyDescent="0.15">
      <c r="A96" s="1">
        <v>92</v>
      </c>
      <c r="B96" s="1">
        <v>611220</v>
      </c>
      <c r="C96" s="1" t="s">
        <v>851</v>
      </c>
      <c r="D96" s="1" t="s">
        <v>5</v>
      </c>
    </row>
    <row r="97" spans="1:4" x14ac:dyDescent="0.15">
      <c r="A97" s="1">
        <v>93</v>
      </c>
      <c r="B97" s="1">
        <v>611231</v>
      </c>
      <c r="C97" s="1" t="s">
        <v>850</v>
      </c>
      <c r="D97" s="1" t="s">
        <v>5</v>
      </c>
    </row>
    <row r="98" spans="1:4" x14ac:dyDescent="0.15">
      <c r="A98" s="1">
        <v>94</v>
      </c>
      <c r="B98" s="1">
        <v>611239</v>
      </c>
      <c r="C98" s="1" t="s">
        <v>849</v>
      </c>
      <c r="D98" s="1" t="s">
        <v>5</v>
      </c>
    </row>
    <row r="99" spans="1:4" x14ac:dyDescent="0.15">
      <c r="A99" s="1">
        <v>95</v>
      </c>
      <c r="B99" s="1">
        <v>611241</v>
      </c>
      <c r="C99" s="1" t="s">
        <v>848</v>
      </c>
      <c r="D99" s="1" t="s">
        <v>5</v>
      </c>
    </row>
    <row r="100" spans="1:4" x14ac:dyDescent="0.15">
      <c r="A100" s="1">
        <v>96</v>
      </c>
      <c r="B100" s="1">
        <v>611249</v>
      </c>
      <c r="C100" s="1" t="s">
        <v>847</v>
      </c>
      <c r="D100" s="1" t="s">
        <v>5</v>
      </c>
    </row>
    <row r="101" spans="1:4" x14ac:dyDescent="0.15">
      <c r="A101" s="1">
        <v>97</v>
      </c>
      <c r="B101" s="1">
        <v>611300</v>
      </c>
      <c r="C101" s="1" t="s">
        <v>846</v>
      </c>
      <c r="D101" s="1" t="s">
        <v>5</v>
      </c>
    </row>
    <row r="102" spans="1:4" x14ac:dyDescent="0.15">
      <c r="A102" s="1">
        <v>98</v>
      </c>
      <c r="B102" s="1">
        <v>611410</v>
      </c>
      <c r="C102" s="1" t="s">
        <v>845</v>
      </c>
      <c r="D102" s="1" t="s">
        <v>5</v>
      </c>
    </row>
    <row r="103" spans="1:4" x14ac:dyDescent="0.15">
      <c r="A103" s="1">
        <v>99</v>
      </c>
      <c r="B103" s="1">
        <v>611420</v>
      </c>
      <c r="C103" s="1" t="s">
        <v>844</v>
      </c>
      <c r="D103" s="1" t="s">
        <v>5</v>
      </c>
    </row>
    <row r="104" spans="1:4" x14ac:dyDescent="0.15">
      <c r="A104" s="1">
        <v>100</v>
      </c>
      <c r="B104" s="1">
        <v>611430</v>
      </c>
      <c r="C104" s="1" t="s">
        <v>843</v>
      </c>
      <c r="D104" s="1" t="s">
        <v>5</v>
      </c>
    </row>
    <row r="105" spans="1:4" x14ac:dyDescent="0.15">
      <c r="A105" s="1">
        <v>101</v>
      </c>
      <c r="B105" s="1">
        <v>611490</v>
      </c>
      <c r="C105" s="1" t="s">
        <v>842</v>
      </c>
      <c r="D105" s="1" t="s">
        <v>5</v>
      </c>
    </row>
    <row r="106" spans="1:4" x14ac:dyDescent="0.15">
      <c r="A106" s="1">
        <v>102</v>
      </c>
      <c r="B106" s="1">
        <v>611510</v>
      </c>
      <c r="C106" s="1" t="s">
        <v>159</v>
      </c>
      <c r="D106" s="1" t="s">
        <v>5</v>
      </c>
    </row>
    <row r="107" spans="1:4" x14ac:dyDescent="0.15">
      <c r="A107" s="1">
        <v>103</v>
      </c>
      <c r="B107" s="1">
        <v>611511</v>
      </c>
      <c r="C107" s="1" t="s">
        <v>841</v>
      </c>
      <c r="D107" s="1" t="s">
        <v>5</v>
      </c>
    </row>
    <row r="108" spans="1:4" x14ac:dyDescent="0.15">
      <c r="A108" s="1">
        <v>104</v>
      </c>
      <c r="B108" s="1">
        <v>611512</v>
      </c>
      <c r="C108" s="1" t="s">
        <v>840</v>
      </c>
      <c r="D108" s="1" t="s">
        <v>5</v>
      </c>
    </row>
    <row r="109" spans="1:4" x14ac:dyDescent="0.15">
      <c r="A109" s="1">
        <v>105</v>
      </c>
      <c r="B109" s="1">
        <v>611519</v>
      </c>
      <c r="C109" s="1" t="s">
        <v>839</v>
      </c>
      <c r="D109" s="1" t="s">
        <v>5</v>
      </c>
    </row>
    <row r="110" spans="1:4" x14ac:dyDescent="0.15">
      <c r="A110" s="1">
        <v>106</v>
      </c>
      <c r="B110" s="1">
        <v>611520</v>
      </c>
      <c r="C110" s="1" t="s">
        <v>838</v>
      </c>
      <c r="D110" s="1" t="s">
        <v>5</v>
      </c>
    </row>
    <row r="111" spans="1:4" x14ac:dyDescent="0.15">
      <c r="A111" s="1">
        <v>107</v>
      </c>
      <c r="B111" s="1">
        <v>611521</v>
      </c>
      <c r="C111" s="1" t="s">
        <v>837</v>
      </c>
      <c r="D111" s="1" t="s">
        <v>5</v>
      </c>
    </row>
    <row r="112" spans="1:4" x14ac:dyDescent="0.15">
      <c r="A112" s="1">
        <v>108</v>
      </c>
      <c r="B112" s="1">
        <v>611522</v>
      </c>
      <c r="C112" s="1" t="s">
        <v>836</v>
      </c>
      <c r="D112" s="1" t="s">
        <v>5</v>
      </c>
    </row>
    <row r="113" spans="1:4" x14ac:dyDescent="0.15">
      <c r="A113" s="1">
        <v>109</v>
      </c>
      <c r="B113" s="1">
        <v>611529</v>
      </c>
      <c r="C113" s="1" t="s">
        <v>835</v>
      </c>
      <c r="D113" s="1" t="s">
        <v>5</v>
      </c>
    </row>
    <row r="114" spans="1:4" x14ac:dyDescent="0.15">
      <c r="A114" s="1">
        <v>110</v>
      </c>
      <c r="B114" s="1">
        <v>611530</v>
      </c>
      <c r="C114" s="1" t="s">
        <v>834</v>
      </c>
      <c r="D114" s="1" t="s">
        <v>5</v>
      </c>
    </row>
    <row r="115" spans="1:4" x14ac:dyDescent="0.15">
      <c r="A115" s="1">
        <v>111</v>
      </c>
      <c r="B115" s="1">
        <v>611591</v>
      </c>
      <c r="C115" s="1" t="s">
        <v>833</v>
      </c>
      <c r="D115" s="1" t="s">
        <v>5</v>
      </c>
    </row>
    <row r="116" spans="1:4" x14ac:dyDescent="0.15">
      <c r="A116" s="1">
        <v>112</v>
      </c>
      <c r="B116" s="1">
        <v>611592</v>
      </c>
      <c r="C116" s="1" t="s">
        <v>832</v>
      </c>
      <c r="D116" s="1" t="s">
        <v>5</v>
      </c>
    </row>
    <row r="117" spans="1:4" x14ac:dyDescent="0.15">
      <c r="A117" s="1">
        <v>113</v>
      </c>
      <c r="B117" s="1">
        <v>611593</v>
      </c>
      <c r="C117" s="1" t="s">
        <v>829</v>
      </c>
      <c r="D117" s="1" t="s">
        <v>5</v>
      </c>
    </row>
    <row r="118" spans="1:4" x14ac:dyDescent="0.15">
      <c r="A118" s="1">
        <v>114</v>
      </c>
      <c r="B118" s="1">
        <v>611594</v>
      </c>
      <c r="C118" s="1" t="s">
        <v>831</v>
      </c>
      <c r="D118" s="1" t="s">
        <v>5</v>
      </c>
    </row>
    <row r="119" spans="1:4" x14ac:dyDescent="0.15">
      <c r="A119" s="1">
        <v>115</v>
      </c>
      <c r="B119" s="1">
        <v>611595</v>
      </c>
      <c r="C119" s="1" t="s">
        <v>830</v>
      </c>
      <c r="D119" s="1" t="s">
        <v>5</v>
      </c>
    </row>
    <row r="120" spans="1:4" x14ac:dyDescent="0.15">
      <c r="A120" s="1">
        <v>116</v>
      </c>
      <c r="B120" s="1">
        <v>611596</v>
      </c>
      <c r="C120" s="1" t="s">
        <v>829</v>
      </c>
      <c r="D120" s="1" t="s">
        <v>5</v>
      </c>
    </row>
    <row r="121" spans="1:4" x14ac:dyDescent="0.15">
      <c r="A121" s="1">
        <v>117</v>
      </c>
      <c r="B121" s="1">
        <v>611599</v>
      </c>
      <c r="C121" s="1" t="s">
        <v>828</v>
      </c>
      <c r="D121" s="1" t="s">
        <v>5</v>
      </c>
    </row>
    <row r="122" spans="1:4" x14ac:dyDescent="0.15">
      <c r="A122" s="1">
        <v>118</v>
      </c>
      <c r="B122" s="1">
        <v>611610</v>
      </c>
      <c r="C122" s="1" t="s">
        <v>827</v>
      </c>
      <c r="D122" s="1" t="s">
        <v>5</v>
      </c>
    </row>
    <row r="123" spans="1:4" x14ac:dyDescent="0.15">
      <c r="A123" s="1">
        <v>119</v>
      </c>
      <c r="B123" s="1">
        <v>611691</v>
      </c>
      <c r="C123" s="1" t="s">
        <v>826</v>
      </c>
      <c r="D123" s="1" t="s">
        <v>5</v>
      </c>
    </row>
    <row r="124" spans="1:4" x14ac:dyDescent="0.15">
      <c r="A124" s="1">
        <v>120</v>
      </c>
      <c r="B124" s="1">
        <v>611692</v>
      </c>
      <c r="C124" s="1" t="s">
        <v>825</v>
      </c>
      <c r="D124" s="1" t="s">
        <v>5</v>
      </c>
    </row>
    <row r="125" spans="1:4" x14ac:dyDescent="0.15">
      <c r="A125" s="1">
        <v>121</v>
      </c>
      <c r="B125" s="1">
        <v>611693</v>
      </c>
      <c r="C125" s="1" t="s">
        <v>824</v>
      </c>
      <c r="D125" s="1" t="s">
        <v>5</v>
      </c>
    </row>
    <row r="126" spans="1:4" x14ac:dyDescent="0.15">
      <c r="A126" s="1">
        <v>122</v>
      </c>
      <c r="B126" s="1">
        <v>611699</v>
      </c>
      <c r="C126" s="1" t="s">
        <v>823</v>
      </c>
      <c r="D126" s="1" t="s">
        <v>5</v>
      </c>
    </row>
    <row r="127" spans="1:4" x14ac:dyDescent="0.15">
      <c r="A127" s="1">
        <v>123</v>
      </c>
      <c r="B127" s="1">
        <v>611710</v>
      </c>
      <c r="C127" s="1" t="s">
        <v>822</v>
      </c>
      <c r="D127" s="1" t="s">
        <v>5</v>
      </c>
    </row>
    <row r="128" spans="1:4" x14ac:dyDescent="0.15">
      <c r="A128" s="1">
        <v>124</v>
      </c>
      <c r="B128" s="1">
        <v>611720</v>
      </c>
      <c r="C128" s="1" t="s">
        <v>821</v>
      </c>
      <c r="D128" s="1" t="s">
        <v>5</v>
      </c>
    </row>
    <row r="129" spans="1:4" x14ac:dyDescent="0.15">
      <c r="A129" s="1">
        <v>125</v>
      </c>
      <c r="B129" s="1">
        <v>611780</v>
      </c>
      <c r="C129" s="1" t="s">
        <v>820</v>
      </c>
      <c r="D129" s="1" t="s">
        <v>5</v>
      </c>
    </row>
    <row r="130" spans="1:4" x14ac:dyDescent="0.15">
      <c r="A130" s="1">
        <v>126</v>
      </c>
      <c r="B130" s="1">
        <v>611790</v>
      </c>
      <c r="C130" s="1" t="s">
        <v>819</v>
      </c>
      <c r="D130" s="1" t="s">
        <v>5</v>
      </c>
    </row>
    <row r="131" spans="1:4" x14ac:dyDescent="0.15">
      <c r="A131" s="1">
        <v>127</v>
      </c>
      <c r="B131" s="1">
        <v>620111</v>
      </c>
      <c r="C131" s="1" t="s">
        <v>818</v>
      </c>
      <c r="D131" s="1" t="s">
        <v>5</v>
      </c>
    </row>
    <row r="132" spans="1:4" x14ac:dyDescent="0.15">
      <c r="A132" s="1">
        <v>128</v>
      </c>
      <c r="B132" s="1">
        <v>620112</v>
      </c>
      <c r="C132" s="1" t="s">
        <v>817</v>
      </c>
      <c r="D132" s="1" t="s">
        <v>5</v>
      </c>
    </row>
    <row r="133" spans="1:4" x14ac:dyDescent="0.15">
      <c r="A133" s="1">
        <v>129</v>
      </c>
      <c r="B133" s="1">
        <v>620113</v>
      </c>
      <c r="C133" s="1" t="s">
        <v>816</v>
      </c>
      <c r="D133" s="1" t="s">
        <v>5</v>
      </c>
    </row>
    <row r="134" spans="1:4" x14ac:dyDescent="0.15">
      <c r="A134" s="1">
        <v>130</v>
      </c>
      <c r="B134" s="1">
        <v>620119</v>
      </c>
      <c r="C134" s="1" t="s">
        <v>815</v>
      </c>
      <c r="D134" s="1" t="s">
        <v>5</v>
      </c>
    </row>
    <row r="135" spans="1:4" x14ac:dyDescent="0.15">
      <c r="A135" s="1">
        <v>131</v>
      </c>
      <c r="B135" s="1">
        <v>620191</v>
      </c>
      <c r="C135" s="1" t="s">
        <v>814</v>
      </c>
      <c r="D135" s="1" t="s">
        <v>5</v>
      </c>
    </row>
    <row r="136" spans="1:4" x14ac:dyDescent="0.15">
      <c r="A136" s="1">
        <v>132</v>
      </c>
      <c r="B136" s="1">
        <v>620192</v>
      </c>
      <c r="C136" s="1" t="s">
        <v>813</v>
      </c>
      <c r="D136" s="1" t="s">
        <v>5</v>
      </c>
    </row>
    <row r="137" spans="1:4" x14ac:dyDescent="0.15">
      <c r="A137" s="1">
        <v>133</v>
      </c>
      <c r="B137" s="1">
        <v>620193</v>
      </c>
      <c r="C137" s="1" t="s">
        <v>812</v>
      </c>
      <c r="D137" s="1" t="s">
        <v>5</v>
      </c>
    </row>
    <row r="138" spans="1:4" x14ac:dyDescent="0.15">
      <c r="A138" s="1">
        <v>134</v>
      </c>
      <c r="B138" s="1">
        <v>620199</v>
      </c>
      <c r="C138" s="1" t="s">
        <v>811</v>
      </c>
      <c r="D138" s="1" t="s">
        <v>5</v>
      </c>
    </row>
    <row r="139" spans="1:4" x14ac:dyDescent="0.15">
      <c r="A139" s="1">
        <v>135</v>
      </c>
      <c r="B139" s="1">
        <v>620211</v>
      </c>
      <c r="C139" s="1" t="s">
        <v>810</v>
      </c>
      <c r="D139" s="1" t="s">
        <v>5</v>
      </c>
    </row>
    <row r="140" spans="1:4" x14ac:dyDescent="0.15">
      <c r="A140" s="1">
        <v>136</v>
      </c>
      <c r="B140" s="1">
        <v>620212</v>
      </c>
      <c r="C140" s="1" t="s">
        <v>809</v>
      </c>
      <c r="D140" s="1" t="s">
        <v>5</v>
      </c>
    </row>
    <row r="141" spans="1:4" x14ac:dyDescent="0.15">
      <c r="A141" s="1">
        <v>137</v>
      </c>
      <c r="B141" s="1">
        <v>620213</v>
      </c>
      <c r="C141" s="1" t="s">
        <v>808</v>
      </c>
      <c r="D141" s="1" t="s">
        <v>5</v>
      </c>
    </row>
    <row r="142" spans="1:4" x14ac:dyDescent="0.15">
      <c r="A142" s="1">
        <v>138</v>
      </c>
      <c r="B142" s="1">
        <v>620219</v>
      </c>
      <c r="C142" s="1" t="s">
        <v>807</v>
      </c>
      <c r="D142" s="1" t="s">
        <v>5</v>
      </c>
    </row>
    <row r="143" spans="1:4" x14ac:dyDescent="0.15">
      <c r="A143" s="1">
        <v>139</v>
      </c>
      <c r="B143" s="1">
        <v>620291</v>
      </c>
      <c r="C143" s="1" t="s">
        <v>806</v>
      </c>
      <c r="D143" s="1" t="s">
        <v>5</v>
      </c>
    </row>
    <row r="144" spans="1:4" x14ac:dyDescent="0.15">
      <c r="A144" s="1">
        <v>140</v>
      </c>
      <c r="B144" s="1">
        <v>620292</v>
      </c>
      <c r="C144" s="1" t="s">
        <v>805</v>
      </c>
      <c r="D144" s="1" t="s">
        <v>5</v>
      </c>
    </row>
    <row r="145" spans="1:4" x14ac:dyDescent="0.15">
      <c r="A145" s="1">
        <v>141</v>
      </c>
      <c r="B145" s="1">
        <v>620293</v>
      </c>
      <c r="C145" s="1" t="s">
        <v>804</v>
      </c>
      <c r="D145" s="1" t="s">
        <v>5</v>
      </c>
    </row>
    <row r="146" spans="1:4" x14ac:dyDescent="0.15">
      <c r="A146" s="1">
        <v>142</v>
      </c>
      <c r="B146" s="1">
        <v>620299</v>
      </c>
      <c r="C146" s="1" t="s">
        <v>803</v>
      </c>
      <c r="D146" s="1" t="s">
        <v>5</v>
      </c>
    </row>
    <row r="147" spans="1:4" x14ac:dyDescent="0.15">
      <c r="A147" s="1">
        <v>143</v>
      </c>
      <c r="B147" s="1">
        <v>620311</v>
      </c>
      <c r="C147" s="1" t="s">
        <v>802</v>
      </c>
      <c r="D147" s="1" t="s">
        <v>5</v>
      </c>
    </row>
    <row r="148" spans="1:4" x14ac:dyDescent="0.15">
      <c r="A148" s="1">
        <v>144</v>
      </c>
      <c r="B148" s="1">
        <v>620312</v>
      </c>
      <c r="C148" s="1" t="s">
        <v>801</v>
      </c>
      <c r="D148" s="1" t="s">
        <v>5</v>
      </c>
    </row>
    <row r="149" spans="1:4" x14ac:dyDescent="0.15">
      <c r="A149" s="1">
        <v>145</v>
      </c>
      <c r="B149" s="1">
        <v>620319</v>
      </c>
      <c r="C149" s="1" t="s">
        <v>800</v>
      </c>
      <c r="D149" s="1" t="s">
        <v>5</v>
      </c>
    </row>
    <row r="150" spans="1:4" x14ac:dyDescent="0.15">
      <c r="A150" s="1">
        <v>146</v>
      </c>
      <c r="B150" s="1">
        <v>620321</v>
      </c>
      <c r="C150" s="1" t="s">
        <v>799</v>
      </c>
      <c r="D150" s="1" t="s">
        <v>5</v>
      </c>
    </row>
    <row r="151" spans="1:4" x14ac:dyDescent="0.15">
      <c r="A151" s="1">
        <v>147</v>
      </c>
      <c r="B151" s="1">
        <v>620322</v>
      </c>
      <c r="C151" s="1" t="s">
        <v>798</v>
      </c>
      <c r="D151" s="1" t="s">
        <v>5</v>
      </c>
    </row>
    <row r="152" spans="1:4" x14ac:dyDescent="0.15">
      <c r="A152" s="1">
        <v>148</v>
      </c>
      <c r="B152" s="1">
        <v>620323</v>
      </c>
      <c r="C152" s="1" t="s">
        <v>797</v>
      </c>
      <c r="D152" s="1" t="s">
        <v>5</v>
      </c>
    </row>
    <row r="153" spans="1:4" x14ac:dyDescent="0.15">
      <c r="A153" s="1">
        <v>149</v>
      </c>
      <c r="B153" s="1">
        <v>620329</v>
      </c>
      <c r="C153" s="1" t="s">
        <v>796</v>
      </c>
      <c r="D153" s="1" t="s">
        <v>5</v>
      </c>
    </row>
    <row r="154" spans="1:4" x14ac:dyDescent="0.15">
      <c r="A154" s="1">
        <v>150</v>
      </c>
      <c r="B154" s="1">
        <v>620331</v>
      </c>
      <c r="C154" s="1" t="s">
        <v>795</v>
      </c>
      <c r="D154" s="1" t="s">
        <v>5</v>
      </c>
    </row>
    <row r="155" spans="1:4" x14ac:dyDescent="0.15">
      <c r="A155" s="1">
        <v>151</v>
      </c>
      <c r="B155" s="1">
        <v>620332</v>
      </c>
      <c r="C155" s="1" t="s">
        <v>794</v>
      </c>
      <c r="D155" s="1" t="s">
        <v>5</v>
      </c>
    </row>
    <row r="156" spans="1:4" x14ac:dyDescent="0.15">
      <c r="A156" s="1">
        <v>152</v>
      </c>
      <c r="B156" s="1">
        <v>620333</v>
      </c>
      <c r="C156" s="1" t="s">
        <v>793</v>
      </c>
      <c r="D156" s="1" t="s">
        <v>5</v>
      </c>
    </row>
    <row r="157" spans="1:4" x14ac:dyDescent="0.15">
      <c r="A157" s="1">
        <v>153</v>
      </c>
      <c r="B157" s="1">
        <v>620339</v>
      </c>
      <c r="C157" s="1" t="s">
        <v>792</v>
      </c>
      <c r="D157" s="1" t="s">
        <v>5</v>
      </c>
    </row>
    <row r="158" spans="1:4" x14ac:dyDescent="0.15">
      <c r="A158" s="1">
        <v>154</v>
      </c>
      <c r="B158" s="1">
        <v>620341</v>
      </c>
      <c r="C158" s="1" t="s">
        <v>791</v>
      </c>
      <c r="D158" s="1" t="s">
        <v>5</v>
      </c>
    </row>
    <row r="159" spans="1:4" x14ac:dyDescent="0.15">
      <c r="A159" s="1">
        <v>155</v>
      </c>
      <c r="B159" s="1">
        <v>620342</v>
      </c>
      <c r="C159" s="1" t="s">
        <v>790</v>
      </c>
      <c r="D159" s="1" t="s">
        <v>5</v>
      </c>
    </row>
    <row r="160" spans="1:4" x14ac:dyDescent="0.15">
      <c r="A160" s="1">
        <v>156</v>
      </c>
      <c r="B160" s="1">
        <v>620343</v>
      </c>
      <c r="C160" s="1" t="s">
        <v>789</v>
      </c>
      <c r="D160" s="1" t="s">
        <v>5</v>
      </c>
    </row>
    <row r="161" spans="1:4" x14ac:dyDescent="0.15">
      <c r="A161" s="1">
        <v>157</v>
      </c>
      <c r="B161" s="1">
        <v>620349</v>
      </c>
      <c r="C161" s="1" t="s">
        <v>788</v>
      </c>
      <c r="D161" s="1" t="s">
        <v>5</v>
      </c>
    </row>
    <row r="162" spans="1:4" x14ac:dyDescent="0.15">
      <c r="A162" s="1">
        <v>158</v>
      </c>
      <c r="B162" s="1">
        <v>620411</v>
      </c>
      <c r="C162" s="1" t="s">
        <v>787</v>
      </c>
      <c r="D162" s="1" t="s">
        <v>5</v>
      </c>
    </row>
    <row r="163" spans="1:4" x14ac:dyDescent="0.15">
      <c r="A163" s="1">
        <v>159</v>
      </c>
      <c r="B163" s="1">
        <v>620412</v>
      </c>
      <c r="C163" s="1" t="s">
        <v>786</v>
      </c>
      <c r="D163" s="1" t="s">
        <v>5</v>
      </c>
    </row>
    <row r="164" spans="1:4" x14ac:dyDescent="0.15">
      <c r="A164" s="1">
        <v>160</v>
      </c>
      <c r="B164" s="1">
        <v>620413</v>
      </c>
      <c r="C164" s="1" t="s">
        <v>785</v>
      </c>
      <c r="D164" s="1" t="s">
        <v>5</v>
      </c>
    </row>
    <row r="165" spans="1:4" x14ac:dyDescent="0.15">
      <c r="A165" s="1">
        <v>161</v>
      </c>
      <c r="B165" s="1">
        <v>620419</v>
      </c>
      <c r="C165" s="1" t="s">
        <v>784</v>
      </c>
      <c r="D165" s="1" t="s">
        <v>5</v>
      </c>
    </row>
    <row r="166" spans="1:4" x14ac:dyDescent="0.15">
      <c r="A166" s="1">
        <v>162</v>
      </c>
      <c r="B166" s="1">
        <v>620421</v>
      </c>
      <c r="C166" s="1" t="s">
        <v>783</v>
      </c>
      <c r="D166" s="1" t="s">
        <v>5</v>
      </c>
    </row>
    <row r="167" spans="1:4" x14ac:dyDescent="0.15">
      <c r="A167" s="1">
        <v>163</v>
      </c>
      <c r="B167" s="1">
        <v>620422</v>
      </c>
      <c r="C167" s="1" t="s">
        <v>782</v>
      </c>
      <c r="D167" s="1" t="s">
        <v>5</v>
      </c>
    </row>
    <row r="168" spans="1:4" x14ac:dyDescent="0.15">
      <c r="A168" s="1">
        <v>164</v>
      </c>
      <c r="B168" s="1">
        <v>620423</v>
      </c>
      <c r="C168" s="1" t="s">
        <v>781</v>
      </c>
      <c r="D168" s="1" t="s">
        <v>5</v>
      </c>
    </row>
    <row r="169" spans="1:4" x14ac:dyDescent="0.15">
      <c r="A169" s="1">
        <v>165</v>
      </c>
      <c r="B169" s="1">
        <v>620429</v>
      </c>
      <c r="C169" s="1" t="s">
        <v>780</v>
      </c>
      <c r="D169" s="1" t="s">
        <v>5</v>
      </c>
    </row>
    <row r="170" spans="1:4" x14ac:dyDescent="0.15">
      <c r="A170" s="1">
        <v>166</v>
      </c>
      <c r="B170" s="1">
        <v>620431</v>
      </c>
      <c r="C170" s="1" t="s">
        <v>779</v>
      </c>
      <c r="D170" s="1" t="s">
        <v>5</v>
      </c>
    </row>
    <row r="171" spans="1:4" x14ac:dyDescent="0.15">
      <c r="A171" s="1">
        <v>167</v>
      </c>
      <c r="B171" s="1">
        <v>620432</v>
      </c>
      <c r="C171" s="1" t="s">
        <v>778</v>
      </c>
      <c r="D171" s="1" t="s">
        <v>5</v>
      </c>
    </row>
    <row r="172" spans="1:4" x14ac:dyDescent="0.15">
      <c r="A172" s="1">
        <v>168</v>
      </c>
      <c r="B172" s="1">
        <v>620433</v>
      </c>
      <c r="C172" s="1" t="s">
        <v>777</v>
      </c>
      <c r="D172" s="1" t="s">
        <v>5</v>
      </c>
    </row>
    <row r="173" spans="1:4" x14ac:dyDescent="0.15">
      <c r="A173" s="1">
        <v>169</v>
      </c>
      <c r="B173" s="1">
        <v>620439</v>
      </c>
      <c r="C173" s="1" t="s">
        <v>776</v>
      </c>
      <c r="D173" s="1" t="s">
        <v>5</v>
      </c>
    </row>
    <row r="174" spans="1:4" x14ac:dyDescent="0.15">
      <c r="A174" s="1">
        <v>170</v>
      </c>
      <c r="B174" s="1">
        <v>620441</v>
      </c>
      <c r="C174" s="1" t="s">
        <v>775</v>
      </c>
      <c r="D174" s="1" t="s">
        <v>5</v>
      </c>
    </row>
    <row r="175" spans="1:4" x14ac:dyDescent="0.15">
      <c r="A175" s="1">
        <v>171</v>
      </c>
      <c r="B175" s="1">
        <v>620442</v>
      </c>
      <c r="C175" s="1" t="s">
        <v>774</v>
      </c>
      <c r="D175" s="1" t="s">
        <v>5</v>
      </c>
    </row>
    <row r="176" spans="1:4" x14ac:dyDescent="0.15">
      <c r="A176" s="1">
        <v>172</v>
      </c>
      <c r="B176" s="1">
        <v>620443</v>
      </c>
      <c r="C176" s="1" t="s">
        <v>773</v>
      </c>
      <c r="D176" s="1" t="s">
        <v>5</v>
      </c>
    </row>
    <row r="177" spans="1:4" x14ac:dyDescent="0.15">
      <c r="A177" s="1">
        <v>173</v>
      </c>
      <c r="B177" s="1">
        <v>620444</v>
      </c>
      <c r="C177" s="1" t="s">
        <v>772</v>
      </c>
      <c r="D177" s="1" t="s">
        <v>5</v>
      </c>
    </row>
    <row r="178" spans="1:4" x14ac:dyDescent="0.15">
      <c r="A178" s="1">
        <v>174</v>
      </c>
      <c r="B178" s="1">
        <v>620449</v>
      </c>
      <c r="C178" s="1" t="s">
        <v>771</v>
      </c>
      <c r="D178" s="1" t="s">
        <v>5</v>
      </c>
    </row>
    <row r="179" spans="1:4" x14ac:dyDescent="0.15">
      <c r="A179" s="1">
        <v>175</v>
      </c>
      <c r="B179" s="1">
        <v>620451</v>
      </c>
      <c r="C179" s="1" t="s">
        <v>770</v>
      </c>
      <c r="D179" s="1" t="s">
        <v>5</v>
      </c>
    </row>
    <row r="180" spans="1:4" x14ac:dyDescent="0.15">
      <c r="A180" s="1">
        <v>176</v>
      </c>
      <c r="B180" s="1">
        <v>620452</v>
      </c>
      <c r="C180" s="1" t="s">
        <v>769</v>
      </c>
      <c r="D180" s="1" t="s">
        <v>5</v>
      </c>
    </row>
    <row r="181" spans="1:4" x14ac:dyDescent="0.15">
      <c r="A181" s="1">
        <v>177</v>
      </c>
      <c r="B181" s="1">
        <v>620453</v>
      </c>
      <c r="C181" s="1" t="s">
        <v>768</v>
      </c>
      <c r="D181" s="1" t="s">
        <v>5</v>
      </c>
    </row>
    <row r="182" spans="1:4" x14ac:dyDescent="0.15">
      <c r="A182" s="1">
        <v>178</v>
      </c>
      <c r="B182" s="1">
        <v>620459</v>
      </c>
      <c r="C182" s="1" t="s">
        <v>767</v>
      </c>
      <c r="D182" s="1" t="s">
        <v>5</v>
      </c>
    </row>
    <row r="183" spans="1:4" x14ac:dyDescent="0.15">
      <c r="A183" s="1">
        <v>179</v>
      </c>
      <c r="B183" s="1">
        <v>620461</v>
      </c>
      <c r="C183" s="1" t="s">
        <v>766</v>
      </c>
      <c r="D183" s="1" t="s">
        <v>5</v>
      </c>
    </row>
    <row r="184" spans="1:4" x14ac:dyDescent="0.15">
      <c r="A184" s="1">
        <v>180</v>
      </c>
      <c r="B184" s="1">
        <v>620462</v>
      </c>
      <c r="C184" s="1" t="s">
        <v>765</v>
      </c>
      <c r="D184" s="1" t="s">
        <v>5</v>
      </c>
    </row>
    <row r="185" spans="1:4" x14ac:dyDescent="0.15">
      <c r="A185" s="1">
        <v>181</v>
      </c>
      <c r="B185" s="1">
        <v>620463</v>
      </c>
      <c r="C185" s="1" t="s">
        <v>764</v>
      </c>
      <c r="D185" s="1" t="s">
        <v>5</v>
      </c>
    </row>
    <row r="186" spans="1:4" x14ac:dyDescent="0.15">
      <c r="A186" s="1">
        <v>182</v>
      </c>
      <c r="B186" s="1">
        <v>620469</v>
      </c>
      <c r="C186" s="1" t="s">
        <v>763</v>
      </c>
      <c r="D186" s="1" t="s">
        <v>5</v>
      </c>
    </row>
    <row r="187" spans="1:4" x14ac:dyDescent="0.15">
      <c r="A187" s="1">
        <v>183</v>
      </c>
      <c r="B187" s="1">
        <v>620510</v>
      </c>
      <c r="C187" s="1" t="s">
        <v>762</v>
      </c>
      <c r="D187" s="1" t="s">
        <v>5</v>
      </c>
    </row>
    <row r="188" spans="1:4" x14ac:dyDescent="0.15">
      <c r="A188" s="1">
        <v>184</v>
      </c>
      <c r="B188" s="1">
        <v>620520</v>
      </c>
      <c r="C188" s="1" t="s">
        <v>761</v>
      </c>
      <c r="D188" s="1" t="s">
        <v>5</v>
      </c>
    </row>
    <row r="189" spans="1:4" x14ac:dyDescent="0.15">
      <c r="A189" s="1">
        <v>185</v>
      </c>
      <c r="B189" s="1">
        <v>620530</v>
      </c>
      <c r="C189" s="1" t="s">
        <v>760</v>
      </c>
      <c r="D189" s="1" t="s">
        <v>5</v>
      </c>
    </row>
    <row r="190" spans="1:4" x14ac:dyDescent="0.15">
      <c r="A190" s="1">
        <v>186</v>
      </c>
      <c r="B190" s="1">
        <v>620590</v>
      </c>
      <c r="C190" s="1" t="s">
        <v>759</v>
      </c>
      <c r="D190" s="1" t="s">
        <v>5</v>
      </c>
    </row>
    <row r="191" spans="1:4" x14ac:dyDescent="0.15">
      <c r="A191" s="1">
        <v>187</v>
      </c>
      <c r="B191" s="1">
        <v>620610</v>
      </c>
      <c r="C191" s="1" t="s">
        <v>758</v>
      </c>
      <c r="D191" s="1" t="s">
        <v>5</v>
      </c>
    </row>
    <row r="192" spans="1:4" x14ac:dyDescent="0.15">
      <c r="A192" s="1">
        <v>188</v>
      </c>
      <c r="B192" s="1">
        <v>620620</v>
      </c>
      <c r="C192" s="1" t="s">
        <v>757</v>
      </c>
      <c r="D192" s="1" t="s">
        <v>5</v>
      </c>
    </row>
    <row r="193" spans="1:4" x14ac:dyDescent="0.15">
      <c r="A193" s="1">
        <v>189</v>
      </c>
      <c r="B193" s="1">
        <v>620630</v>
      </c>
      <c r="C193" s="1" t="s">
        <v>756</v>
      </c>
      <c r="D193" s="1" t="s">
        <v>5</v>
      </c>
    </row>
    <row r="194" spans="1:4" x14ac:dyDescent="0.15">
      <c r="A194" s="1">
        <v>190</v>
      </c>
      <c r="B194" s="1">
        <v>620640</v>
      </c>
      <c r="C194" s="1" t="s">
        <v>755</v>
      </c>
      <c r="D194" s="1" t="s">
        <v>5</v>
      </c>
    </row>
    <row r="195" spans="1:4" x14ac:dyDescent="0.15">
      <c r="A195" s="1">
        <v>191</v>
      </c>
      <c r="B195" s="1">
        <v>620690</v>
      </c>
      <c r="C195" s="1" t="s">
        <v>754</v>
      </c>
      <c r="D195" s="1" t="s">
        <v>5</v>
      </c>
    </row>
    <row r="196" spans="1:4" x14ac:dyDescent="0.15">
      <c r="A196" s="1">
        <v>192</v>
      </c>
      <c r="B196" s="1">
        <v>620711</v>
      </c>
      <c r="C196" s="1" t="s">
        <v>753</v>
      </c>
      <c r="D196" s="1" t="s">
        <v>5</v>
      </c>
    </row>
    <row r="197" spans="1:4" x14ac:dyDescent="0.15">
      <c r="A197" s="1">
        <v>193</v>
      </c>
      <c r="B197" s="1">
        <v>620719</v>
      </c>
      <c r="C197" s="1" t="s">
        <v>752</v>
      </c>
      <c r="D197" s="1" t="s">
        <v>5</v>
      </c>
    </row>
    <row r="198" spans="1:4" x14ac:dyDescent="0.15">
      <c r="A198" s="1">
        <v>194</v>
      </c>
      <c r="B198" s="1">
        <v>620721</v>
      </c>
      <c r="C198" s="1" t="s">
        <v>751</v>
      </c>
      <c r="D198" s="1" t="s">
        <v>5</v>
      </c>
    </row>
    <row r="199" spans="1:4" x14ac:dyDescent="0.15">
      <c r="A199" s="1">
        <v>195</v>
      </c>
      <c r="B199" s="1">
        <v>620722</v>
      </c>
      <c r="C199" s="1" t="s">
        <v>750</v>
      </c>
      <c r="D199" s="1" t="s">
        <v>5</v>
      </c>
    </row>
    <row r="200" spans="1:4" x14ac:dyDescent="0.15">
      <c r="A200" s="1">
        <v>196</v>
      </c>
      <c r="B200" s="1">
        <v>620729</v>
      </c>
      <c r="C200" s="1" t="s">
        <v>749</v>
      </c>
      <c r="D200" s="1" t="s">
        <v>5</v>
      </c>
    </row>
    <row r="201" spans="1:4" x14ac:dyDescent="0.15">
      <c r="A201" s="1">
        <v>197</v>
      </c>
      <c r="B201" s="1">
        <v>620791</v>
      </c>
      <c r="C201" s="1" t="s">
        <v>748</v>
      </c>
      <c r="D201" s="1" t="s">
        <v>5</v>
      </c>
    </row>
    <row r="202" spans="1:4" x14ac:dyDescent="0.15">
      <c r="A202" s="1">
        <v>198</v>
      </c>
      <c r="B202" s="1">
        <v>620792</v>
      </c>
      <c r="C202" s="1" t="s">
        <v>747</v>
      </c>
      <c r="D202" s="1" t="s">
        <v>5</v>
      </c>
    </row>
    <row r="203" spans="1:4" x14ac:dyDescent="0.15">
      <c r="A203" s="1">
        <v>199</v>
      </c>
      <c r="B203" s="1">
        <v>620799</v>
      </c>
      <c r="C203" s="1" t="s">
        <v>746</v>
      </c>
      <c r="D203" s="1" t="s">
        <v>5</v>
      </c>
    </row>
    <row r="204" spans="1:4" x14ac:dyDescent="0.15">
      <c r="A204" s="1">
        <v>200</v>
      </c>
      <c r="B204" s="1">
        <v>620811</v>
      </c>
      <c r="C204" s="1" t="s">
        <v>745</v>
      </c>
      <c r="D204" s="1" t="s">
        <v>5</v>
      </c>
    </row>
    <row r="205" spans="1:4" x14ac:dyDescent="0.15">
      <c r="A205" s="1">
        <v>201</v>
      </c>
      <c r="B205" s="1">
        <v>620819</v>
      </c>
      <c r="C205" s="1" t="s">
        <v>744</v>
      </c>
      <c r="D205" s="1" t="s">
        <v>5</v>
      </c>
    </row>
    <row r="206" spans="1:4" x14ac:dyDescent="0.15">
      <c r="A206" s="1">
        <v>202</v>
      </c>
      <c r="B206" s="1">
        <v>620821</v>
      </c>
      <c r="C206" s="1" t="s">
        <v>743</v>
      </c>
      <c r="D206" s="1" t="s">
        <v>5</v>
      </c>
    </row>
    <row r="207" spans="1:4" x14ac:dyDescent="0.15">
      <c r="A207" s="1">
        <v>203</v>
      </c>
      <c r="B207" s="1">
        <v>620822</v>
      </c>
      <c r="C207" s="1" t="s">
        <v>742</v>
      </c>
      <c r="D207" s="1" t="s">
        <v>5</v>
      </c>
    </row>
    <row r="208" spans="1:4" x14ac:dyDescent="0.15">
      <c r="A208" s="1">
        <v>204</v>
      </c>
      <c r="B208" s="1">
        <v>620829</v>
      </c>
      <c r="C208" s="1" t="s">
        <v>741</v>
      </c>
      <c r="D208" s="1" t="s">
        <v>5</v>
      </c>
    </row>
    <row r="209" spans="1:4" x14ac:dyDescent="0.15">
      <c r="A209" s="1">
        <v>205</v>
      </c>
      <c r="B209" s="1">
        <v>620891</v>
      </c>
      <c r="C209" s="1" t="s">
        <v>740</v>
      </c>
      <c r="D209" s="1" t="s">
        <v>5</v>
      </c>
    </row>
    <row r="210" spans="1:4" x14ac:dyDescent="0.15">
      <c r="A210" s="1">
        <v>206</v>
      </c>
      <c r="B210" s="1">
        <v>620892</v>
      </c>
      <c r="C210" s="1" t="s">
        <v>739</v>
      </c>
      <c r="D210" s="1" t="s">
        <v>5</v>
      </c>
    </row>
    <row r="211" spans="1:4" x14ac:dyDescent="0.15">
      <c r="A211" s="1">
        <v>207</v>
      </c>
      <c r="B211" s="1">
        <v>620899</v>
      </c>
      <c r="C211" s="1" t="s">
        <v>738</v>
      </c>
      <c r="D211" s="1" t="s">
        <v>5</v>
      </c>
    </row>
    <row r="212" spans="1:4" x14ac:dyDescent="0.15">
      <c r="A212" s="1">
        <v>208</v>
      </c>
      <c r="B212" s="1">
        <v>620910</v>
      </c>
      <c r="C212" s="1" t="s">
        <v>737</v>
      </c>
      <c r="D212" s="1" t="s">
        <v>5</v>
      </c>
    </row>
    <row r="213" spans="1:4" x14ac:dyDescent="0.15">
      <c r="A213" s="1">
        <v>209</v>
      </c>
      <c r="B213" s="1">
        <v>620920</v>
      </c>
      <c r="C213" s="1" t="s">
        <v>736</v>
      </c>
      <c r="D213" s="1" t="s">
        <v>5</v>
      </c>
    </row>
    <row r="214" spans="1:4" x14ac:dyDescent="0.15">
      <c r="A214" s="1">
        <v>210</v>
      </c>
      <c r="B214" s="1">
        <v>620930</v>
      </c>
      <c r="C214" s="1" t="s">
        <v>735</v>
      </c>
      <c r="D214" s="1" t="s">
        <v>5</v>
      </c>
    </row>
    <row r="215" spans="1:4" x14ac:dyDescent="0.15">
      <c r="A215" s="1">
        <v>211</v>
      </c>
      <c r="B215" s="1">
        <v>620990</v>
      </c>
      <c r="C215" s="1" t="s">
        <v>734</v>
      </c>
      <c r="D215" s="1" t="s">
        <v>5</v>
      </c>
    </row>
    <row r="216" spans="1:4" x14ac:dyDescent="0.15">
      <c r="A216" s="1">
        <v>212</v>
      </c>
      <c r="B216" s="1">
        <v>621010</v>
      </c>
      <c r="C216" s="1" t="s">
        <v>733</v>
      </c>
      <c r="D216" s="1" t="s">
        <v>5</v>
      </c>
    </row>
    <row r="217" spans="1:4" x14ac:dyDescent="0.15">
      <c r="A217" s="1">
        <v>213</v>
      </c>
      <c r="B217" s="1">
        <v>621020</v>
      </c>
      <c r="C217" s="1" t="s">
        <v>732</v>
      </c>
      <c r="D217" s="1" t="s">
        <v>5</v>
      </c>
    </row>
    <row r="218" spans="1:4" x14ac:dyDescent="0.15">
      <c r="A218" s="1">
        <v>214</v>
      </c>
      <c r="B218" s="1">
        <v>621030</v>
      </c>
      <c r="C218" s="1" t="s">
        <v>731</v>
      </c>
      <c r="D218" s="1" t="s">
        <v>5</v>
      </c>
    </row>
    <row r="219" spans="1:4" x14ac:dyDescent="0.15">
      <c r="A219" s="1">
        <v>215</v>
      </c>
      <c r="B219" s="1">
        <v>621040</v>
      </c>
      <c r="C219" s="1" t="s">
        <v>730</v>
      </c>
      <c r="D219" s="1" t="s">
        <v>5</v>
      </c>
    </row>
    <row r="220" spans="1:4" x14ac:dyDescent="0.15">
      <c r="A220" s="1">
        <v>216</v>
      </c>
      <c r="B220" s="1">
        <v>621050</v>
      </c>
      <c r="C220" s="1" t="s">
        <v>729</v>
      </c>
      <c r="D220" s="1" t="s">
        <v>5</v>
      </c>
    </row>
    <row r="221" spans="1:4" x14ac:dyDescent="0.15">
      <c r="A221" s="1">
        <v>217</v>
      </c>
      <c r="B221" s="1">
        <v>621111</v>
      </c>
      <c r="C221" s="1" t="s">
        <v>728</v>
      </c>
      <c r="D221" s="1" t="s">
        <v>5</v>
      </c>
    </row>
    <row r="222" spans="1:4" x14ac:dyDescent="0.15">
      <c r="A222" s="1">
        <v>218</v>
      </c>
      <c r="B222" s="1">
        <v>621112</v>
      </c>
      <c r="C222" s="1" t="s">
        <v>727</v>
      </c>
      <c r="D222" s="1" t="s">
        <v>5</v>
      </c>
    </row>
    <row r="223" spans="1:4" x14ac:dyDescent="0.15">
      <c r="A223" s="1">
        <v>219</v>
      </c>
      <c r="B223" s="1">
        <v>621120</v>
      </c>
      <c r="C223" s="1" t="s">
        <v>726</v>
      </c>
      <c r="D223" s="1" t="s">
        <v>5</v>
      </c>
    </row>
    <row r="224" spans="1:4" x14ac:dyDescent="0.15">
      <c r="A224" s="1">
        <v>220</v>
      </c>
      <c r="B224" s="1">
        <v>621131</v>
      </c>
      <c r="C224" s="1" t="s">
        <v>725</v>
      </c>
      <c r="D224" s="1" t="s">
        <v>5</v>
      </c>
    </row>
    <row r="225" spans="1:4" x14ac:dyDescent="0.15">
      <c r="A225" s="1">
        <v>221</v>
      </c>
      <c r="B225" s="1">
        <v>621132</v>
      </c>
      <c r="C225" s="1" t="s">
        <v>724</v>
      </c>
      <c r="D225" s="1" t="s">
        <v>5</v>
      </c>
    </row>
    <row r="226" spans="1:4" x14ac:dyDescent="0.15">
      <c r="A226" s="1">
        <v>222</v>
      </c>
      <c r="B226" s="1">
        <v>621133</v>
      </c>
      <c r="C226" s="1" t="s">
        <v>723</v>
      </c>
      <c r="D226" s="1" t="s">
        <v>5</v>
      </c>
    </row>
    <row r="227" spans="1:4" x14ac:dyDescent="0.15">
      <c r="A227" s="1">
        <v>223</v>
      </c>
      <c r="B227" s="1">
        <v>621139</v>
      </c>
      <c r="C227" s="1" t="s">
        <v>722</v>
      </c>
      <c r="D227" s="1" t="s">
        <v>5</v>
      </c>
    </row>
    <row r="228" spans="1:4" x14ac:dyDescent="0.15">
      <c r="A228" s="1">
        <v>224</v>
      </c>
      <c r="B228" s="1">
        <v>621141</v>
      </c>
      <c r="C228" s="1" t="s">
        <v>721</v>
      </c>
      <c r="D228" s="1" t="s">
        <v>5</v>
      </c>
    </row>
    <row r="229" spans="1:4" x14ac:dyDescent="0.15">
      <c r="A229" s="1">
        <v>225</v>
      </c>
      <c r="B229" s="1">
        <v>621142</v>
      </c>
      <c r="C229" s="1" t="s">
        <v>720</v>
      </c>
      <c r="D229" s="1" t="s">
        <v>5</v>
      </c>
    </row>
    <row r="230" spans="1:4" x14ac:dyDescent="0.15">
      <c r="A230" s="1">
        <v>226</v>
      </c>
      <c r="B230" s="1">
        <v>621143</v>
      </c>
      <c r="C230" s="1" t="s">
        <v>719</v>
      </c>
      <c r="D230" s="1" t="s">
        <v>5</v>
      </c>
    </row>
    <row r="231" spans="1:4" x14ac:dyDescent="0.15">
      <c r="A231" s="1">
        <v>227</v>
      </c>
      <c r="B231" s="1">
        <v>621149</v>
      </c>
      <c r="C231" s="1" t="s">
        <v>718</v>
      </c>
      <c r="D231" s="1" t="s">
        <v>5</v>
      </c>
    </row>
    <row r="232" spans="1:4" x14ac:dyDescent="0.15">
      <c r="A232" s="1">
        <v>228</v>
      </c>
      <c r="B232" s="1">
        <v>621210</v>
      </c>
      <c r="C232" s="1" t="s">
        <v>717</v>
      </c>
      <c r="D232" s="1" t="s">
        <v>5</v>
      </c>
    </row>
    <row r="233" spans="1:4" x14ac:dyDescent="0.15">
      <c r="A233" s="1">
        <v>229</v>
      </c>
      <c r="B233" s="1">
        <v>621220</v>
      </c>
      <c r="C233" s="1" t="s">
        <v>716</v>
      </c>
      <c r="D233" s="1" t="s">
        <v>5</v>
      </c>
    </row>
    <row r="234" spans="1:4" x14ac:dyDescent="0.15">
      <c r="A234" s="1">
        <v>230</v>
      </c>
      <c r="B234" s="1">
        <v>621230</v>
      </c>
      <c r="C234" s="1" t="s">
        <v>715</v>
      </c>
      <c r="D234" s="1" t="s">
        <v>5</v>
      </c>
    </row>
    <row r="235" spans="1:4" x14ac:dyDescent="0.15">
      <c r="A235" s="1">
        <v>231</v>
      </c>
      <c r="B235" s="1">
        <v>621290</v>
      </c>
      <c r="C235" s="1" t="s">
        <v>714</v>
      </c>
      <c r="D235" s="1" t="s">
        <v>5</v>
      </c>
    </row>
    <row r="236" spans="1:4" x14ac:dyDescent="0.15">
      <c r="A236" s="1">
        <v>232</v>
      </c>
      <c r="B236" s="1">
        <v>621310</v>
      </c>
      <c r="C236" s="1" t="s">
        <v>713</v>
      </c>
      <c r="D236" s="1" t="s">
        <v>5</v>
      </c>
    </row>
    <row r="237" spans="1:4" x14ac:dyDescent="0.15">
      <c r="A237" s="1">
        <v>233</v>
      </c>
      <c r="B237" s="1">
        <v>621320</v>
      </c>
      <c r="C237" s="1" t="s">
        <v>712</v>
      </c>
      <c r="D237" s="1" t="s">
        <v>5</v>
      </c>
    </row>
    <row r="238" spans="1:4" x14ac:dyDescent="0.15">
      <c r="A238" s="1">
        <v>234</v>
      </c>
      <c r="B238" s="1">
        <v>621390</v>
      </c>
      <c r="C238" s="1" t="s">
        <v>711</v>
      </c>
      <c r="D238" s="1" t="s">
        <v>5</v>
      </c>
    </row>
    <row r="239" spans="1:4" x14ac:dyDescent="0.15">
      <c r="A239" s="1">
        <v>235</v>
      </c>
      <c r="B239" s="1">
        <v>621410</v>
      </c>
      <c r="C239" s="1" t="s">
        <v>710</v>
      </c>
      <c r="D239" s="1" t="s">
        <v>5</v>
      </c>
    </row>
    <row r="240" spans="1:4" x14ac:dyDescent="0.15">
      <c r="A240" s="1">
        <v>236</v>
      </c>
      <c r="B240" s="1">
        <v>621420</v>
      </c>
      <c r="C240" s="1" t="s">
        <v>709</v>
      </c>
      <c r="D240" s="1" t="s">
        <v>5</v>
      </c>
    </row>
    <row r="241" spans="1:4" x14ac:dyDescent="0.15">
      <c r="A241" s="1">
        <v>237</v>
      </c>
      <c r="B241" s="1">
        <v>621430</v>
      </c>
      <c r="C241" s="1" t="s">
        <v>708</v>
      </c>
      <c r="D241" s="1" t="s">
        <v>5</v>
      </c>
    </row>
    <row r="242" spans="1:4" x14ac:dyDescent="0.15">
      <c r="A242" s="1">
        <v>238</v>
      </c>
      <c r="B242" s="1">
        <v>621440</v>
      </c>
      <c r="C242" s="1" t="s">
        <v>707</v>
      </c>
      <c r="D242" s="1" t="s">
        <v>5</v>
      </c>
    </row>
    <row r="243" spans="1:4" x14ac:dyDescent="0.15">
      <c r="A243" s="1">
        <v>239</v>
      </c>
      <c r="B243" s="1">
        <v>621490</v>
      </c>
      <c r="C243" s="1" t="s">
        <v>706</v>
      </c>
      <c r="D243" s="1" t="s">
        <v>5</v>
      </c>
    </row>
    <row r="244" spans="1:4" x14ac:dyDescent="0.15">
      <c r="A244" s="1">
        <v>240</v>
      </c>
      <c r="B244" s="1">
        <v>621510</v>
      </c>
      <c r="C244" s="1" t="s">
        <v>705</v>
      </c>
      <c r="D244" s="1" t="s">
        <v>5</v>
      </c>
    </row>
    <row r="245" spans="1:4" x14ac:dyDescent="0.15">
      <c r="A245" s="1">
        <v>241</v>
      </c>
      <c r="B245" s="1">
        <v>621520</v>
      </c>
      <c r="C245" s="1" t="s">
        <v>704</v>
      </c>
      <c r="D245" s="1" t="s">
        <v>5</v>
      </c>
    </row>
    <row r="246" spans="1:4" x14ac:dyDescent="0.15">
      <c r="A246" s="1">
        <v>242</v>
      </c>
      <c r="B246" s="1">
        <v>621590</v>
      </c>
      <c r="C246" s="1" t="s">
        <v>703</v>
      </c>
      <c r="D246" s="1" t="s">
        <v>5</v>
      </c>
    </row>
    <row r="247" spans="1:4" x14ac:dyDescent="0.15">
      <c r="A247" s="1">
        <v>243</v>
      </c>
      <c r="B247" s="1">
        <v>621600</v>
      </c>
      <c r="C247" s="1" t="s">
        <v>702</v>
      </c>
      <c r="D247" s="1" t="s">
        <v>5</v>
      </c>
    </row>
    <row r="248" spans="1:4" x14ac:dyDescent="0.15">
      <c r="A248" s="1">
        <v>244</v>
      </c>
      <c r="B248" s="1">
        <v>621710</v>
      </c>
      <c r="C248" s="1" t="s">
        <v>701</v>
      </c>
      <c r="D248" s="1" t="s">
        <v>5</v>
      </c>
    </row>
    <row r="249" spans="1:4" x14ac:dyDescent="0.15">
      <c r="A249" s="1">
        <v>245</v>
      </c>
      <c r="B249" s="1">
        <v>621790</v>
      </c>
      <c r="C249" s="1" t="s">
        <v>700</v>
      </c>
      <c r="D249" s="1" t="s">
        <v>5</v>
      </c>
    </row>
    <row r="250" spans="1:4" x14ac:dyDescent="0.15">
      <c r="A250" s="1">
        <v>246</v>
      </c>
      <c r="B250" s="1">
        <v>630292</v>
      </c>
      <c r="D250" s="1" t="s">
        <v>5</v>
      </c>
    </row>
    <row r="251" spans="1:4" x14ac:dyDescent="0.15">
      <c r="A251" s="1">
        <v>247</v>
      </c>
      <c r="B251" s="1">
        <v>630299</v>
      </c>
      <c r="D251" s="1" t="s">
        <v>5</v>
      </c>
    </row>
    <row r="252" spans="1:4" x14ac:dyDescent="0.15">
      <c r="A252" s="1">
        <v>248</v>
      </c>
      <c r="B252" s="1">
        <v>630710</v>
      </c>
      <c r="D252" s="1" t="s">
        <v>5</v>
      </c>
    </row>
    <row r="253" spans="1:4" x14ac:dyDescent="0.15">
      <c r="A253" s="1">
        <v>249</v>
      </c>
      <c r="B253" s="1">
        <v>640520</v>
      </c>
      <c r="C253" s="1" t="s">
        <v>699</v>
      </c>
      <c r="D253" s="1" t="s">
        <v>5</v>
      </c>
    </row>
    <row r="254" spans="1:4" x14ac:dyDescent="0.15">
      <c r="A254" s="1">
        <v>250</v>
      </c>
      <c r="B254" s="1">
        <v>640690</v>
      </c>
      <c r="D254" s="1" t="s">
        <v>5</v>
      </c>
    </row>
    <row r="255" spans="1:4" x14ac:dyDescent="0.15">
      <c r="A255" s="1">
        <v>251</v>
      </c>
      <c r="B255" s="1">
        <v>640699</v>
      </c>
      <c r="C255" s="1" t="s">
        <v>698</v>
      </c>
      <c r="D255" s="1" t="s">
        <v>5</v>
      </c>
    </row>
    <row r="256" spans="1:4" x14ac:dyDescent="0.15">
      <c r="A256" s="1">
        <v>252</v>
      </c>
      <c r="B256" s="1">
        <v>650100</v>
      </c>
      <c r="C256" s="1" t="s">
        <v>159</v>
      </c>
      <c r="D256" s="1" t="s">
        <v>5</v>
      </c>
    </row>
    <row r="257" spans="1:4" x14ac:dyDescent="0.15">
      <c r="A257" s="1">
        <v>253</v>
      </c>
      <c r="B257" s="1">
        <v>650200</v>
      </c>
      <c r="C257" s="1" t="s">
        <v>159</v>
      </c>
      <c r="D257" s="1" t="s">
        <v>5</v>
      </c>
    </row>
    <row r="258" spans="1:4" x14ac:dyDescent="0.15">
      <c r="A258" s="1">
        <v>254</v>
      </c>
      <c r="B258" s="1">
        <v>650300</v>
      </c>
      <c r="C258" s="1" t="s">
        <v>159</v>
      </c>
      <c r="D258" s="1" t="s">
        <v>5</v>
      </c>
    </row>
    <row r="259" spans="1:4" x14ac:dyDescent="0.15">
      <c r="A259" s="1">
        <v>255</v>
      </c>
      <c r="B259" s="1">
        <v>650400</v>
      </c>
      <c r="C259" s="1" t="s">
        <v>159</v>
      </c>
      <c r="D259" s="1" t="s">
        <v>5</v>
      </c>
    </row>
    <row r="260" spans="1:4" x14ac:dyDescent="0.15">
      <c r="A260" s="1">
        <v>256</v>
      </c>
      <c r="B260" s="1">
        <v>650500</v>
      </c>
      <c r="D260" s="1" t="s">
        <v>5</v>
      </c>
    </row>
    <row r="261" spans="1:4" x14ac:dyDescent="0.15">
      <c r="A261" s="1">
        <v>257</v>
      </c>
      <c r="B261" s="1">
        <v>650510</v>
      </c>
      <c r="C261" s="1" t="s">
        <v>159</v>
      </c>
      <c r="D261" s="1" t="s">
        <v>5</v>
      </c>
    </row>
    <row r="262" spans="1:4" x14ac:dyDescent="0.15">
      <c r="A262" s="1">
        <v>258</v>
      </c>
      <c r="B262" s="1">
        <v>650590</v>
      </c>
      <c r="C262" s="1" t="s">
        <v>159</v>
      </c>
      <c r="D262" s="1" t="s">
        <v>5</v>
      </c>
    </row>
    <row r="263" spans="1:4" x14ac:dyDescent="0.15">
      <c r="A263" s="1">
        <v>259</v>
      </c>
      <c r="B263" s="1">
        <v>650610</v>
      </c>
      <c r="C263" s="1" t="s">
        <v>159</v>
      </c>
      <c r="D263" s="1" t="s">
        <v>5</v>
      </c>
    </row>
    <row r="264" spans="1:4" x14ac:dyDescent="0.15">
      <c r="A264" s="1">
        <v>260</v>
      </c>
      <c r="B264" s="1">
        <v>650700</v>
      </c>
      <c r="C264" s="1" t="s">
        <v>159</v>
      </c>
      <c r="D264" s="1" t="s">
        <v>5</v>
      </c>
    </row>
    <row r="265" spans="1:4" x14ac:dyDescent="0.15">
      <c r="A265" s="1">
        <v>261</v>
      </c>
      <c r="B265" s="1">
        <v>961900</v>
      </c>
      <c r="D265" s="1" t="s">
        <v>5</v>
      </c>
    </row>
  </sheetData>
  <mergeCells count="2">
    <mergeCell ref="A2:D2"/>
    <mergeCell ref="A1:D1"/>
  </mergeCell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07"/>
  <sheetViews>
    <sheetView showGridLines="0" zoomScaleNormal="100" workbookViewId="0">
      <selection sqref="A1:D1"/>
    </sheetView>
  </sheetViews>
  <sheetFormatPr baseColWidth="10" defaultColWidth="10.83203125" defaultRowHeight="13" x14ac:dyDescent="0.15"/>
  <cols>
    <col min="1" max="1" width="6.83203125" style="1" customWidth="1"/>
    <col min="2" max="2" width="10.83203125" style="1" customWidth="1"/>
    <col min="3" max="3" width="55.83203125" style="1" customWidth="1"/>
    <col min="4" max="16384" width="10.83203125" style="1"/>
  </cols>
  <sheetData>
    <row r="1" spans="1:24" x14ac:dyDescent="0.15">
      <c r="A1" s="81" t="s">
        <v>1027</v>
      </c>
      <c r="B1" s="81"/>
      <c r="C1" s="81"/>
      <c r="D1" s="81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x14ac:dyDescent="0.15">
      <c r="A2" s="82" t="s">
        <v>1026</v>
      </c>
      <c r="B2" s="82"/>
      <c r="C2" s="82"/>
      <c r="D2" s="82"/>
    </row>
    <row r="4" spans="1:24" x14ac:dyDescent="0.15">
      <c r="A4" s="62" t="s">
        <v>374</v>
      </c>
      <c r="B4" s="62" t="s">
        <v>1074</v>
      </c>
      <c r="C4" s="62" t="s">
        <v>1075</v>
      </c>
      <c r="D4" s="62" t="s">
        <v>373</v>
      </c>
    </row>
    <row r="5" spans="1:24" x14ac:dyDescent="0.15">
      <c r="A5" s="1">
        <v>1</v>
      </c>
      <c r="B5" s="1">
        <v>420212</v>
      </c>
      <c r="C5" s="1" t="s">
        <v>1025</v>
      </c>
      <c r="D5" s="1" t="s">
        <v>6</v>
      </c>
    </row>
    <row r="6" spans="1:24" x14ac:dyDescent="0.15">
      <c r="A6" s="1">
        <v>2</v>
      </c>
      <c r="B6" s="1">
        <v>420222</v>
      </c>
      <c r="C6" s="1" t="s">
        <v>1024</v>
      </c>
      <c r="D6" s="1" t="s">
        <v>6</v>
      </c>
    </row>
    <row r="7" spans="1:24" x14ac:dyDescent="0.15">
      <c r="A7" s="1">
        <v>3</v>
      </c>
      <c r="B7" s="1">
        <v>420232</v>
      </c>
      <c r="C7" s="1" t="s">
        <v>1023</v>
      </c>
      <c r="D7" s="1" t="s">
        <v>6</v>
      </c>
    </row>
    <row r="8" spans="1:24" x14ac:dyDescent="0.15">
      <c r="A8" s="1">
        <v>4</v>
      </c>
      <c r="B8" s="1">
        <v>420292</v>
      </c>
      <c r="C8" s="1" t="s">
        <v>1022</v>
      </c>
      <c r="D8" s="1" t="s">
        <v>6</v>
      </c>
    </row>
    <row r="9" spans="1:24" x14ac:dyDescent="0.15">
      <c r="A9" s="1">
        <v>5</v>
      </c>
      <c r="B9" s="1">
        <v>560110</v>
      </c>
      <c r="C9" s="1" t="s">
        <v>1021</v>
      </c>
      <c r="D9" s="1" t="s">
        <v>6</v>
      </c>
    </row>
    <row r="10" spans="1:24" x14ac:dyDescent="0.15">
      <c r="A10" s="1">
        <v>6</v>
      </c>
      <c r="B10" s="1">
        <v>560121</v>
      </c>
      <c r="C10" s="1" t="s">
        <v>500</v>
      </c>
      <c r="D10" s="1" t="s">
        <v>6</v>
      </c>
    </row>
    <row r="11" spans="1:24" x14ac:dyDescent="0.15">
      <c r="A11" s="1">
        <v>7</v>
      </c>
      <c r="B11" s="1">
        <v>560122</v>
      </c>
      <c r="C11" s="1" t="s">
        <v>499</v>
      </c>
      <c r="D11" s="1" t="s">
        <v>6</v>
      </c>
    </row>
    <row r="12" spans="1:24" x14ac:dyDescent="0.15">
      <c r="A12" s="1">
        <v>8</v>
      </c>
      <c r="B12" s="1">
        <v>560129</v>
      </c>
      <c r="C12" s="1" t="s">
        <v>1020</v>
      </c>
      <c r="D12" s="1" t="s">
        <v>6</v>
      </c>
    </row>
    <row r="13" spans="1:24" x14ac:dyDescent="0.15">
      <c r="A13" s="1">
        <v>9</v>
      </c>
      <c r="B13" s="1">
        <v>560300</v>
      </c>
      <c r="C13" s="1" t="s">
        <v>494</v>
      </c>
      <c r="D13" s="1" t="s">
        <v>6</v>
      </c>
    </row>
    <row r="14" spans="1:24" x14ac:dyDescent="0.15">
      <c r="A14" s="1">
        <v>10</v>
      </c>
      <c r="B14" s="1">
        <v>560394</v>
      </c>
      <c r="C14" s="1" t="s">
        <v>486</v>
      </c>
      <c r="D14" s="1" t="s">
        <v>6</v>
      </c>
    </row>
    <row r="15" spans="1:24" x14ac:dyDescent="0.15">
      <c r="A15" s="1">
        <v>11</v>
      </c>
      <c r="B15" s="1">
        <v>560749</v>
      </c>
      <c r="C15" s="1" t="s">
        <v>162</v>
      </c>
      <c r="D15" s="1" t="s">
        <v>6</v>
      </c>
    </row>
    <row r="16" spans="1:24" x14ac:dyDescent="0.15">
      <c r="A16" s="1">
        <v>12</v>
      </c>
      <c r="B16" s="1">
        <v>560750</v>
      </c>
      <c r="C16" s="1" t="s">
        <v>161</v>
      </c>
      <c r="D16" s="1" t="s">
        <v>6</v>
      </c>
    </row>
    <row r="17" spans="1:4" x14ac:dyDescent="0.15">
      <c r="A17" s="1">
        <v>13</v>
      </c>
      <c r="B17" s="1">
        <v>570110</v>
      </c>
      <c r="C17" s="1" t="s">
        <v>1019</v>
      </c>
      <c r="D17" s="1" t="s">
        <v>6</v>
      </c>
    </row>
    <row r="18" spans="1:4" x14ac:dyDescent="0.15">
      <c r="A18" s="1">
        <v>14</v>
      </c>
      <c r="B18" s="1">
        <v>570190</v>
      </c>
      <c r="C18" s="1" t="s">
        <v>1018</v>
      </c>
      <c r="D18" s="1" t="s">
        <v>6</v>
      </c>
    </row>
    <row r="19" spans="1:4" x14ac:dyDescent="0.15">
      <c r="A19" s="1">
        <v>15</v>
      </c>
      <c r="B19" s="1">
        <v>570210</v>
      </c>
      <c r="C19" s="1" t="s">
        <v>1017</v>
      </c>
      <c r="D19" s="1" t="s">
        <v>6</v>
      </c>
    </row>
    <row r="20" spans="1:4" x14ac:dyDescent="0.15">
      <c r="A20" s="1">
        <v>16</v>
      </c>
      <c r="B20" s="1">
        <v>570231</v>
      </c>
      <c r="C20" s="1" t="s">
        <v>1016</v>
      </c>
      <c r="D20" s="1" t="s">
        <v>6</v>
      </c>
    </row>
    <row r="21" spans="1:4" x14ac:dyDescent="0.15">
      <c r="A21" s="1">
        <v>17</v>
      </c>
      <c r="B21" s="1">
        <v>570232</v>
      </c>
      <c r="C21" s="1" t="s">
        <v>1015</v>
      </c>
      <c r="D21" s="1" t="s">
        <v>6</v>
      </c>
    </row>
    <row r="22" spans="1:4" x14ac:dyDescent="0.15">
      <c r="A22" s="1">
        <v>18</v>
      </c>
      <c r="B22" s="1">
        <v>570239</v>
      </c>
      <c r="C22" s="1" t="s">
        <v>1014</v>
      </c>
      <c r="D22" s="1" t="s">
        <v>6</v>
      </c>
    </row>
    <row r="23" spans="1:4" x14ac:dyDescent="0.15">
      <c r="A23" s="1">
        <v>19</v>
      </c>
      <c r="B23" s="1">
        <v>570241</v>
      </c>
      <c r="C23" s="1" t="s">
        <v>1013</v>
      </c>
      <c r="D23" s="1" t="s">
        <v>6</v>
      </c>
    </row>
    <row r="24" spans="1:4" x14ac:dyDescent="0.15">
      <c r="A24" s="1">
        <v>20</v>
      </c>
      <c r="B24" s="1">
        <v>570242</v>
      </c>
      <c r="C24" s="1" t="s">
        <v>1012</v>
      </c>
      <c r="D24" s="1" t="s">
        <v>6</v>
      </c>
    </row>
    <row r="25" spans="1:4" x14ac:dyDescent="0.15">
      <c r="A25" s="1">
        <v>21</v>
      </c>
      <c r="B25" s="1">
        <v>570249</v>
      </c>
      <c r="C25" s="1" t="s">
        <v>1011</v>
      </c>
      <c r="D25" s="1" t="s">
        <v>6</v>
      </c>
    </row>
    <row r="26" spans="1:4" x14ac:dyDescent="0.15">
      <c r="A26" s="1">
        <v>22</v>
      </c>
      <c r="B26" s="1">
        <v>570250</v>
      </c>
      <c r="C26" s="1" t="s">
        <v>1010</v>
      </c>
      <c r="D26" s="1" t="s">
        <v>6</v>
      </c>
    </row>
    <row r="27" spans="1:4" x14ac:dyDescent="0.15">
      <c r="A27" s="1">
        <v>23</v>
      </c>
      <c r="B27" s="1">
        <v>570251</v>
      </c>
      <c r="C27" s="1" t="s">
        <v>1009</v>
      </c>
      <c r="D27" s="1" t="s">
        <v>6</v>
      </c>
    </row>
    <row r="28" spans="1:4" x14ac:dyDescent="0.15">
      <c r="A28" s="1">
        <v>24</v>
      </c>
      <c r="B28" s="1">
        <v>570252</v>
      </c>
      <c r="C28" s="1" t="s">
        <v>1008</v>
      </c>
      <c r="D28" s="1" t="s">
        <v>6</v>
      </c>
    </row>
    <row r="29" spans="1:4" x14ac:dyDescent="0.15">
      <c r="A29" s="1">
        <v>25</v>
      </c>
      <c r="B29" s="1">
        <v>570259</v>
      </c>
      <c r="C29" s="1" t="s">
        <v>1007</v>
      </c>
      <c r="D29" s="1" t="s">
        <v>6</v>
      </c>
    </row>
    <row r="30" spans="1:4" x14ac:dyDescent="0.15">
      <c r="A30" s="1">
        <v>26</v>
      </c>
      <c r="B30" s="1">
        <v>570291</v>
      </c>
      <c r="C30" s="1" t="s">
        <v>1006</v>
      </c>
      <c r="D30" s="1" t="s">
        <v>6</v>
      </c>
    </row>
    <row r="31" spans="1:4" x14ac:dyDescent="0.15">
      <c r="A31" s="1">
        <v>27</v>
      </c>
      <c r="B31" s="1">
        <v>570292</v>
      </c>
      <c r="C31" s="1" t="s">
        <v>1005</v>
      </c>
      <c r="D31" s="1" t="s">
        <v>6</v>
      </c>
    </row>
    <row r="32" spans="1:4" x14ac:dyDescent="0.15">
      <c r="A32" s="1">
        <v>28</v>
      </c>
      <c r="B32" s="1">
        <v>570299</v>
      </c>
      <c r="C32" s="1" t="s">
        <v>1004</v>
      </c>
      <c r="D32" s="1" t="s">
        <v>6</v>
      </c>
    </row>
    <row r="33" spans="1:4" x14ac:dyDescent="0.15">
      <c r="A33" s="1">
        <v>29</v>
      </c>
      <c r="B33" s="1">
        <v>570310</v>
      </c>
      <c r="C33" s="1" t="s">
        <v>1003</v>
      </c>
      <c r="D33" s="1" t="s">
        <v>6</v>
      </c>
    </row>
    <row r="34" spans="1:4" x14ac:dyDescent="0.15">
      <c r="A34" s="1">
        <v>30</v>
      </c>
      <c r="B34" s="1">
        <v>570320</v>
      </c>
      <c r="C34" s="1" t="s">
        <v>1002</v>
      </c>
      <c r="D34" s="1" t="s">
        <v>6</v>
      </c>
    </row>
    <row r="35" spans="1:4" x14ac:dyDescent="0.15">
      <c r="A35" s="1">
        <v>31</v>
      </c>
      <c r="B35" s="1">
        <v>570330</v>
      </c>
      <c r="C35" s="1" t="s">
        <v>1001</v>
      </c>
      <c r="D35" s="1" t="s">
        <v>6</v>
      </c>
    </row>
    <row r="36" spans="1:4" x14ac:dyDescent="0.15">
      <c r="A36" s="1">
        <v>32</v>
      </c>
      <c r="B36" s="1">
        <v>570410</v>
      </c>
      <c r="C36" s="1" t="s">
        <v>1000</v>
      </c>
      <c r="D36" s="1" t="s">
        <v>6</v>
      </c>
    </row>
    <row r="37" spans="1:4" x14ac:dyDescent="0.15">
      <c r="A37" s="1">
        <v>33</v>
      </c>
      <c r="B37" s="1">
        <v>570420</v>
      </c>
      <c r="C37" s="1" t="e">
        <v>#N/A</v>
      </c>
      <c r="D37" s="1" t="s">
        <v>6</v>
      </c>
    </row>
    <row r="38" spans="1:4" x14ac:dyDescent="0.15">
      <c r="A38" s="1">
        <v>34</v>
      </c>
      <c r="B38" s="1">
        <v>570490</v>
      </c>
      <c r="C38" s="1" t="s">
        <v>999</v>
      </c>
      <c r="D38" s="1" t="s">
        <v>6</v>
      </c>
    </row>
    <row r="39" spans="1:4" x14ac:dyDescent="0.15">
      <c r="A39" s="1">
        <v>35</v>
      </c>
      <c r="B39" s="1">
        <v>570500</v>
      </c>
      <c r="C39" s="1" t="s">
        <v>998</v>
      </c>
      <c r="D39" s="1" t="s">
        <v>6</v>
      </c>
    </row>
    <row r="40" spans="1:4" x14ac:dyDescent="0.15">
      <c r="A40" s="1">
        <v>36</v>
      </c>
      <c r="B40" s="1">
        <v>580410</v>
      </c>
      <c r="C40" s="1" t="s">
        <v>461</v>
      </c>
      <c r="D40" s="1" t="s">
        <v>6</v>
      </c>
    </row>
    <row r="41" spans="1:4" x14ac:dyDescent="0.15">
      <c r="A41" s="1">
        <v>37</v>
      </c>
      <c r="B41" s="1">
        <v>580429</v>
      </c>
      <c r="C41" s="1" t="s">
        <v>459</v>
      </c>
      <c r="D41" s="1" t="s">
        <v>6</v>
      </c>
    </row>
    <row r="42" spans="1:4" x14ac:dyDescent="0.15">
      <c r="A42" s="1">
        <v>38</v>
      </c>
      <c r="B42" s="1">
        <v>580430</v>
      </c>
      <c r="C42" s="1" t="s">
        <v>458</v>
      </c>
      <c r="D42" s="1" t="s">
        <v>6</v>
      </c>
    </row>
    <row r="43" spans="1:4" x14ac:dyDescent="0.15">
      <c r="A43" s="1">
        <v>39</v>
      </c>
      <c r="B43" s="1">
        <v>580500</v>
      </c>
      <c r="C43" s="1" t="s">
        <v>457</v>
      </c>
      <c r="D43" s="1" t="s">
        <v>6</v>
      </c>
    </row>
    <row r="44" spans="1:4" x14ac:dyDescent="0.15">
      <c r="A44" s="1">
        <v>40</v>
      </c>
      <c r="B44" s="1">
        <v>580610</v>
      </c>
      <c r="C44" s="1" t="s">
        <v>456</v>
      </c>
      <c r="D44" s="1" t="s">
        <v>6</v>
      </c>
    </row>
    <row r="45" spans="1:4" x14ac:dyDescent="0.15">
      <c r="A45" s="1">
        <v>41</v>
      </c>
      <c r="B45" s="1">
        <v>580639</v>
      </c>
      <c r="C45" s="1" t="s">
        <v>452</v>
      </c>
      <c r="D45" s="1" t="s">
        <v>6</v>
      </c>
    </row>
    <row r="46" spans="1:4" x14ac:dyDescent="0.15">
      <c r="A46" s="1">
        <v>42</v>
      </c>
      <c r="B46" s="1">
        <v>580710</v>
      </c>
      <c r="C46" s="1" t="s">
        <v>997</v>
      </c>
      <c r="D46" s="1" t="s">
        <v>6</v>
      </c>
    </row>
    <row r="47" spans="1:4" x14ac:dyDescent="0.15">
      <c r="A47" s="1">
        <v>43</v>
      </c>
      <c r="B47" s="1">
        <v>580790</v>
      </c>
      <c r="C47" s="1" t="s">
        <v>996</v>
      </c>
      <c r="D47" s="1" t="s">
        <v>6</v>
      </c>
    </row>
    <row r="48" spans="1:4" x14ac:dyDescent="0.15">
      <c r="A48" s="1">
        <v>44</v>
      </c>
      <c r="B48" s="1">
        <v>580810</v>
      </c>
      <c r="C48" s="1" t="s">
        <v>451</v>
      </c>
      <c r="D48" s="1" t="s">
        <v>6</v>
      </c>
    </row>
    <row r="49" spans="1:4" x14ac:dyDescent="0.15">
      <c r="A49" s="1">
        <v>45</v>
      </c>
      <c r="B49" s="1">
        <v>581010</v>
      </c>
      <c r="C49" s="1" t="s">
        <v>448</v>
      </c>
      <c r="D49" s="1" t="s">
        <v>6</v>
      </c>
    </row>
    <row r="50" spans="1:4" x14ac:dyDescent="0.15">
      <c r="A50" s="1">
        <v>46</v>
      </c>
      <c r="B50" s="1">
        <v>581092</v>
      </c>
      <c r="C50" s="1" t="s">
        <v>446</v>
      </c>
      <c r="D50" s="1" t="s">
        <v>6</v>
      </c>
    </row>
    <row r="51" spans="1:4" x14ac:dyDescent="0.15">
      <c r="A51" s="1">
        <v>47</v>
      </c>
      <c r="B51" s="1">
        <v>600220</v>
      </c>
      <c r="C51" s="1" t="s">
        <v>422</v>
      </c>
      <c r="D51" s="1" t="s">
        <v>6</v>
      </c>
    </row>
    <row r="52" spans="1:4" x14ac:dyDescent="0.15">
      <c r="A52" s="1">
        <v>48</v>
      </c>
      <c r="B52" s="1">
        <v>600249</v>
      </c>
      <c r="C52" s="1" t="s">
        <v>995</v>
      </c>
      <c r="D52" s="1" t="s">
        <v>6</v>
      </c>
    </row>
    <row r="53" spans="1:4" x14ac:dyDescent="0.15">
      <c r="A53" s="1">
        <v>49</v>
      </c>
      <c r="B53" s="1">
        <v>600299</v>
      </c>
      <c r="C53" s="1" t="s">
        <v>994</v>
      </c>
      <c r="D53" s="1" t="s">
        <v>6</v>
      </c>
    </row>
    <row r="54" spans="1:4" x14ac:dyDescent="0.15">
      <c r="A54" s="1">
        <v>50</v>
      </c>
      <c r="B54" s="1">
        <v>600310</v>
      </c>
      <c r="C54" s="1" t="s">
        <v>412</v>
      </c>
      <c r="D54" s="1" t="s">
        <v>6</v>
      </c>
    </row>
    <row r="55" spans="1:4" x14ac:dyDescent="0.15">
      <c r="A55" s="1">
        <v>51</v>
      </c>
      <c r="B55" s="1">
        <v>600390</v>
      </c>
      <c r="C55" s="1" t="s">
        <v>408</v>
      </c>
      <c r="D55" s="1" t="s">
        <v>6</v>
      </c>
    </row>
    <row r="56" spans="1:4" x14ac:dyDescent="0.15">
      <c r="A56" s="1">
        <v>52</v>
      </c>
      <c r="B56" s="1">
        <v>600590</v>
      </c>
      <c r="C56" s="1" t="s">
        <v>392</v>
      </c>
      <c r="D56" s="1" t="s">
        <v>6</v>
      </c>
    </row>
    <row r="57" spans="1:4" x14ac:dyDescent="0.15">
      <c r="A57" s="1">
        <v>53</v>
      </c>
      <c r="B57" s="1">
        <v>600690</v>
      </c>
      <c r="C57" s="1" t="s">
        <v>993</v>
      </c>
      <c r="D57" s="1" t="s">
        <v>6</v>
      </c>
    </row>
    <row r="58" spans="1:4" x14ac:dyDescent="0.15">
      <c r="A58" s="1">
        <v>54</v>
      </c>
      <c r="B58" s="1">
        <v>630110</v>
      </c>
      <c r="C58" s="1" t="s">
        <v>992</v>
      </c>
      <c r="D58" s="1" t="s">
        <v>6</v>
      </c>
    </row>
    <row r="59" spans="1:4" x14ac:dyDescent="0.15">
      <c r="A59" s="1">
        <v>55</v>
      </c>
      <c r="B59" s="1">
        <v>630120</v>
      </c>
      <c r="C59" s="1" t="s">
        <v>378</v>
      </c>
      <c r="D59" s="1" t="s">
        <v>6</v>
      </c>
    </row>
    <row r="60" spans="1:4" x14ac:dyDescent="0.15">
      <c r="A60" s="1">
        <v>56</v>
      </c>
      <c r="B60" s="1">
        <v>630130</v>
      </c>
      <c r="C60" s="1" t="s">
        <v>991</v>
      </c>
      <c r="D60" s="1" t="s">
        <v>6</v>
      </c>
    </row>
    <row r="61" spans="1:4" x14ac:dyDescent="0.15">
      <c r="A61" s="1">
        <v>57</v>
      </c>
      <c r="B61" s="1">
        <v>630140</v>
      </c>
      <c r="C61" s="1" t="s">
        <v>990</v>
      </c>
      <c r="D61" s="1" t="s">
        <v>6</v>
      </c>
    </row>
    <row r="62" spans="1:4" x14ac:dyDescent="0.15">
      <c r="A62" s="1">
        <v>58</v>
      </c>
      <c r="B62" s="1">
        <v>630190</v>
      </c>
      <c r="C62" s="1" t="s">
        <v>989</v>
      </c>
      <c r="D62" s="1" t="s">
        <v>6</v>
      </c>
    </row>
    <row r="63" spans="1:4" x14ac:dyDescent="0.15">
      <c r="A63" s="1">
        <v>59</v>
      </c>
      <c r="B63" s="1">
        <v>630210</v>
      </c>
      <c r="C63" s="1" t="s">
        <v>988</v>
      </c>
      <c r="D63" s="1" t="s">
        <v>6</v>
      </c>
    </row>
    <row r="64" spans="1:4" x14ac:dyDescent="0.15">
      <c r="A64" s="1">
        <v>60</v>
      </c>
      <c r="B64" s="1">
        <v>630221</v>
      </c>
      <c r="C64" s="1" t="s">
        <v>987</v>
      </c>
      <c r="D64" s="1" t="s">
        <v>6</v>
      </c>
    </row>
    <row r="65" spans="1:4" x14ac:dyDescent="0.15">
      <c r="A65" s="1">
        <v>61</v>
      </c>
      <c r="B65" s="1">
        <v>630222</v>
      </c>
      <c r="C65" s="1" t="s">
        <v>986</v>
      </c>
      <c r="D65" s="1" t="s">
        <v>6</v>
      </c>
    </row>
    <row r="66" spans="1:4" x14ac:dyDescent="0.15">
      <c r="A66" s="1">
        <v>62</v>
      </c>
      <c r="B66" s="1">
        <v>630229</v>
      </c>
      <c r="C66" s="1" t="s">
        <v>985</v>
      </c>
      <c r="D66" s="1" t="s">
        <v>6</v>
      </c>
    </row>
    <row r="67" spans="1:4" x14ac:dyDescent="0.15">
      <c r="A67" s="1">
        <v>63</v>
      </c>
      <c r="B67" s="1">
        <v>630231</v>
      </c>
      <c r="C67" s="1" t="s">
        <v>984</v>
      </c>
      <c r="D67" s="1" t="s">
        <v>6</v>
      </c>
    </row>
    <row r="68" spans="1:4" x14ac:dyDescent="0.15">
      <c r="A68" s="1">
        <v>64</v>
      </c>
      <c r="B68" s="1">
        <v>630232</v>
      </c>
      <c r="C68" s="1" t="s">
        <v>983</v>
      </c>
      <c r="D68" s="1" t="s">
        <v>6</v>
      </c>
    </row>
    <row r="69" spans="1:4" x14ac:dyDescent="0.15">
      <c r="A69" s="1">
        <v>65</v>
      </c>
      <c r="B69" s="1">
        <v>630239</v>
      </c>
      <c r="C69" s="1" t="s">
        <v>982</v>
      </c>
      <c r="D69" s="1" t="s">
        <v>6</v>
      </c>
    </row>
    <row r="70" spans="1:4" x14ac:dyDescent="0.15">
      <c r="A70" s="1">
        <v>66</v>
      </c>
      <c r="B70" s="1">
        <v>630240</v>
      </c>
      <c r="C70" s="1" t="s">
        <v>981</v>
      </c>
      <c r="D70" s="1" t="s">
        <v>6</v>
      </c>
    </row>
    <row r="71" spans="1:4" x14ac:dyDescent="0.15">
      <c r="A71" s="1">
        <v>67</v>
      </c>
      <c r="B71" s="1">
        <v>630251</v>
      </c>
      <c r="C71" s="1" t="s">
        <v>980</v>
      </c>
      <c r="D71" s="1" t="s">
        <v>6</v>
      </c>
    </row>
    <row r="72" spans="1:4" x14ac:dyDescent="0.15">
      <c r="A72" s="1">
        <v>68</v>
      </c>
      <c r="B72" s="1">
        <v>630252</v>
      </c>
      <c r="C72" s="1" t="s">
        <v>979</v>
      </c>
      <c r="D72" s="1" t="s">
        <v>6</v>
      </c>
    </row>
    <row r="73" spans="1:4" x14ac:dyDescent="0.15">
      <c r="A73" s="1">
        <v>69</v>
      </c>
      <c r="B73" s="1">
        <v>630253</v>
      </c>
      <c r="C73" s="1" t="s">
        <v>978</v>
      </c>
      <c r="D73" s="1" t="s">
        <v>6</v>
      </c>
    </row>
    <row r="74" spans="1:4" x14ac:dyDescent="0.15">
      <c r="A74" s="1">
        <v>70</v>
      </c>
      <c r="B74" s="1">
        <v>630259</v>
      </c>
      <c r="C74" s="1" t="s">
        <v>977</v>
      </c>
      <c r="D74" s="1" t="s">
        <v>6</v>
      </c>
    </row>
    <row r="75" spans="1:4" x14ac:dyDescent="0.15">
      <c r="A75" s="1">
        <v>71</v>
      </c>
      <c r="B75" s="1">
        <v>630260</v>
      </c>
      <c r="C75" s="1" t="s">
        <v>976</v>
      </c>
      <c r="D75" s="1" t="s">
        <v>6</v>
      </c>
    </row>
    <row r="76" spans="1:4" x14ac:dyDescent="0.15">
      <c r="A76" s="1">
        <v>72</v>
      </c>
      <c r="B76" s="1">
        <v>630291</v>
      </c>
      <c r="C76" s="1" t="s">
        <v>975</v>
      </c>
      <c r="D76" s="1" t="s">
        <v>6</v>
      </c>
    </row>
    <row r="77" spans="1:4" x14ac:dyDescent="0.15">
      <c r="A77" s="1">
        <v>73</v>
      </c>
      <c r="B77" s="1">
        <v>630292</v>
      </c>
      <c r="C77" s="1" t="s">
        <v>974</v>
      </c>
      <c r="D77" s="1" t="s">
        <v>6</v>
      </c>
    </row>
    <row r="78" spans="1:4" x14ac:dyDescent="0.15">
      <c r="A78" s="1">
        <v>74</v>
      </c>
      <c r="B78" s="1">
        <v>630293</v>
      </c>
      <c r="C78" s="1" t="s">
        <v>973</v>
      </c>
      <c r="D78" s="1" t="s">
        <v>6</v>
      </c>
    </row>
    <row r="79" spans="1:4" x14ac:dyDescent="0.15">
      <c r="A79" s="1">
        <v>75</v>
      </c>
      <c r="B79" s="1">
        <v>630299</v>
      </c>
      <c r="C79" s="1" t="s">
        <v>972</v>
      </c>
      <c r="D79" s="1" t="s">
        <v>6</v>
      </c>
    </row>
    <row r="80" spans="1:4" x14ac:dyDescent="0.15">
      <c r="A80" s="1">
        <v>76</v>
      </c>
      <c r="B80" s="1">
        <v>630311</v>
      </c>
      <c r="C80" s="1" t="s">
        <v>971</v>
      </c>
      <c r="D80" s="1" t="s">
        <v>6</v>
      </c>
    </row>
    <row r="81" spans="1:4" x14ac:dyDescent="0.15">
      <c r="A81" s="1">
        <v>77</v>
      </c>
      <c r="B81" s="1">
        <v>630312</v>
      </c>
      <c r="C81" s="1" t="s">
        <v>970</v>
      </c>
      <c r="D81" s="1" t="s">
        <v>6</v>
      </c>
    </row>
    <row r="82" spans="1:4" x14ac:dyDescent="0.15">
      <c r="A82" s="1">
        <v>78</v>
      </c>
      <c r="B82" s="1">
        <v>630319</v>
      </c>
      <c r="C82" s="1" t="s">
        <v>969</v>
      </c>
      <c r="D82" s="1" t="s">
        <v>6</v>
      </c>
    </row>
    <row r="83" spans="1:4" x14ac:dyDescent="0.15">
      <c r="A83" s="1">
        <v>79</v>
      </c>
      <c r="B83" s="1">
        <v>630391</v>
      </c>
      <c r="C83" s="1" t="s">
        <v>968</v>
      </c>
      <c r="D83" s="1" t="s">
        <v>6</v>
      </c>
    </row>
    <row r="84" spans="1:4" x14ac:dyDescent="0.15">
      <c r="A84" s="1">
        <v>80</v>
      </c>
      <c r="B84" s="1">
        <v>630392</v>
      </c>
      <c r="C84" s="1" t="s">
        <v>967</v>
      </c>
      <c r="D84" s="1" t="s">
        <v>6</v>
      </c>
    </row>
    <row r="85" spans="1:4" x14ac:dyDescent="0.15">
      <c r="A85" s="1">
        <v>81</v>
      </c>
      <c r="B85" s="1">
        <v>630399</v>
      </c>
      <c r="C85" s="1" t="s">
        <v>966</v>
      </c>
      <c r="D85" s="1" t="s">
        <v>6</v>
      </c>
    </row>
    <row r="86" spans="1:4" x14ac:dyDescent="0.15">
      <c r="A86" s="1">
        <v>82</v>
      </c>
      <c r="B86" s="1">
        <v>630411</v>
      </c>
      <c r="C86" s="1" t="s">
        <v>965</v>
      </c>
      <c r="D86" s="1" t="s">
        <v>6</v>
      </c>
    </row>
    <row r="87" spans="1:4" x14ac:dyDescent="0.15">
      <c r="A87" s="1">
        <v>83</v>
      </c>
      <c r="B87" s="1">
        <v>630419</v>
      </c>
      <c r="C87" s="1" t="s">
        <v>964</v>
      </c>
      <c r="D87" s="1" t="s">
        <v>6</v>
      </c>
    </row>
    <row r="88" spans="1:4" x14ac:dyDescent="0.15">
      <c r="A88" s="1">
        <v>84</v>
      </c>
      <c r="B88" s="1">
        <v>630491</v>
      </c>
      <c r="C88" s="1" t="s">
        <v>963</v>
      </c>
      <c r="D88" s="1" t="s">
        <v>6</v>
      </c>
    </row>
    <row r="89" spans="1:4" x14ac:dyDescent="0.15">
      <c r="A89" s="1">
        <v>85</v>
      </c>
      <c r="B89" s="1">
        <v>630492</v>
      </c>
      <c r="C89" s="1" t="s">
        <v>962</v>
      </c>
      <c r="D89" s="1" t="s">
        <v>6</v>
      </c>
    </row>
    <row r="90" spans="1:4" x14ac:dyDescent="0.15">
      <c r="A90" s="1">
        <v>86</v>
      </c>
      <c r="B90" s="1">
        <v>630493</v>
      </c>
      <c r="C90" s="1" t="s">
        <v>961</v>
      </c>
      <c r="D90" s="1" t="s">
        <v>6</v>
      </c>
    </row>
    <row r="91" spans="1:4" x14ac:dyDescent="0.15">
      <c r="A91" s="1">
        <v>87</v>
      </c>
      <c r="B91" s="1">
        <v>630499</v>
      </c>
      <c r="C91" s="1" t="s">
        <v>960</v>
      </c>
      <c r="D91" s="1" t="s">
        <v>6</v>
      </c>
    </row>
    <row r="92" spans="1:4" x14ac:dyDescent="0.15">
      <c r="A92" s="1">
        <v>88</v>
      </c>
      <c r="B92" s="1">
        <v>630520</v>
      </c>
      <c r="C92" s="1" t="s">
        <v>959</v>
      </c>
      <c r="D92" s="1" t="s">
        <v>6</v>
      </c>
    </row>
    <row r="93" spans="1:4" x14ac:dyDescent="0.15">
      <c r="A93" s="1">
        <v>89</v>
      </c>
      <c r="B93" s="1">
        <v>630531</v>
      </c>
      <c r="C93" s="1" t="s">
        <v>958</v>
      </c>
      <c r="D93" s="1" t="s">
        <v>6</v>
      </c>
    </row>
    <row r="94" spans="1:4" x14ac:dyDescent="0.15">
      <c r="A94" s="1">
        <v>90</v>
      </c>
      <c r="B94" s="1">
        <v>630532</v>
      </c>
      <c r="C94" s="1" t="s">
        <v>957</v>
      </c>
      <c r="D94" s="1" t="s">
        <v>6</v>
      </c>
    </row>
    <row r="95" spans="1:4" x14ac:dyDescent="0.15">
      <c r="A95" s="1">
        <v>91</v>
      </c>
      <c r="B95" s="1">
        <v>630533</v>
      </c>
      <c r="C95" s="1" t="s">
        <v>956</v>
      </c>
      <c r="D95" s="1" t="s">
        <v>6</v>
      </c>
    </row>
    <row r="96" spans="1:4" x14ac:dyDescent="0.15">
      <c r="A96" s="1">
        <v>92</v>
      </c>
      <c r="B96" s="1">
        <v>630539</v>
      </c>
      <c r="C96" s="1" t="s">
        <v>955</v>
      </c>
      <c r="D96" s="1" t="s">
        <v>6</v>
      </c>
    </row>
    <row r="97" spans="1:4" x14ac:dyDescent="0.15">
      <c r="A97" s="1">
        <v>93</v>
      </c>
      <c r="B97" s="1">
        <v>630590</v>
      </c>
      <c r="C97" s="1" t="s">
        <v>954</v>
      </c>
      <c r="D97" s="1" t="s">
        <v>6</v>
      </c>
    </row>
    <row r="98" spans="1:4" x14ac:dyDescent="0.15">
      <c r="A98" s="1">
        <v>94</v>
      </c>
      <c r="B98" s="1">
        <v>630611</v>
      </c>
      <c r="C98" s="1" t="s">
        <v>953</v>
      </c>
      <c r="D98" s="1" t="s">
        <v>6</v>
      </c>
    </row>
    <row r="99" spans="1:4" x14ac:dyDescent="0.15">
      <c r="A99" s="1">
        <v>95</v>
      </c>
      <c r="B99" s="1">
        <v>630612</v>
      </c>
      <c r="C99" s="1" t="s">
        <v>952</v>
      </c>
      <c r="D99" s="1" t="s">
        <v>6</v>
      </c>
    </row>
    <row r="100" spans="1:4" x14ac:dyDescent="0.15">
      <c r="A100" s="1">
        <v>96</v>
      </c>
      <c r="B100" s="1">
        <v>630619</v>
      </c>
      <c r="C100" s="1" t="s">
        <v>951</v>
      </c>
      <c r="D100" s="1" t="s">
        <v>6</v>
      </c>
    </row>
    <row r="101" spans="1:4" x14ac:dyDescent="0.15">
      <c r="A101" s="1">
        <v>97</v>
      </c>
      <c r="B101" s="1">
        <v>630622</v>
      </c>
      <c r="C101" s="1" t="s">
        <v>950</v>
      </c>
      <c r="D101" s="1" t="s">
        <v>6</v>
      </c>
    </row>
    <row r="102" spans="1:4" x14ac:dyDescent="0.15">
      <c r="A102" s="1">
        <v>98</v>
      </c>
      <c r="B102" s="1">
        <v>630710</v>
      </c>
      <c r="C102" s="1" t="s">
        <v>949</v>
      </c>
      <c r="D102" s="1" t="s">
        <v>6</v>
      </c>
    </row>
    <row r="103" spans="1:4" x14ac:dyDescent="0.15">
      <c r="A103" s="1">
        <v>99</v>
      </c>
      <c r="B103" s="1">
        <v>630790</v>
      </c>
      <c r="C103" s="1" t="s">
        <v>948</v>
      </c>
      <c r="D103" s="1" t="s">
        <v>6</v>
      </c>
    </row>
    <row r="104" spans="1:4" x14ac:dyDescent="0.15">
      <c r="A104" s="1">
        <v>100</v>
      </c>
      <c r="B104" s="1">
        <v>630800</v>
      </c>
      <c r="C104" s="1" t="s">
        <v>947</v>
      </c>
      <c r="D104" s="1" t="s">
        <v>6</v>
      </c>
    </row>
    <row r="105" spans="1:4" x14ac:dyDescent="0.15">
      <c r="A105" s="1">
        <v>101</v>
      </c>
      <c r="B105" s="1">
        <v>640610</v>
      </c>
      <c r="C105" s="1" t="s">
        <v>946</v>
      </c>
      <c r="D105" s="1" t="s">
        <v>6</v>
      </c>
    </row>
    <row r="106" spans="1:4" x14ac:dyDescent="0.15">
      <c r="A106" s="1">
        <v>102</v>
      </c>
      <c r="B106" s="1">
        <v>940490</v>
      </c>
      <c r="C106" s="1" t="s">
        <v>945</v>
      </c>
      <c r="D106" s="1" t="s">
        <v>6</v>
      </c>
    </row>
    <row r="107" spans="1:4" x14ac:dyDescent="0.15">
      <c r="A107" s="1">
        <v>103</v>
      </c>
      <c r="B107" s="1">
        <v>961900</v>
      </c>
      <c r="C107" s="1" t="e">
        <v>#N/A</v>
      </c>
      <c r="D107" s="1" t="s">
        <v>6</v>
      </c>
    </row>
  </sheetData>
  <mergeCells count="2">
    <mergeCell ref="A2:D2"/>
    <mergeCell ref="A1:D1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35"/>
  <sheetViews>
    <sheetView showGridLines="0" zoomScaleNormal="100" workbookViewId="0"/>
  </sheetViews>
  <sheetFormatPr baseColWidth="10" defaultColWidth="10.83203125" defaultRowHeight="13" x14ac:dyDescent="0.15"/>
  <cols>
    <col min="1" max="1" width="17.1640625" style="24" customWidth="1"/>
    <col min="2" max="28" width="11.83203125" style="24" customWidth="1"/>
    <col min="29" max="16384" width="10.83203125" style="24"/>
  </cols>
  <sheetData>
    <row r="1" spans="1:30" s="30" customFormat="1" x14ac:dyDescent="0.15">
      <c r="A1" s="56" t="s">
        <v>0</v>
      </c>
    </row>
    <row r="2" spans="1:30" s="30" customFormat="1" x14ac:dyDescent="0.15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s="30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67"/>
      <c r="AA3" s="77"/>
      <c r="AB3" s="3"/>
    </row>
    <row r="4" spans="1:30" s="30" customFormat="1" x14ac:dyDescent="0.15">
      <c r="A4" s="83" t="s">
        <v>1077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30" s="30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s="30" customFormat="1" ht="14" thickTop="1" x14ac:dyDescent="0.15">
      <c r="A6" s="31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30" s="30" customFormat="1" ht="14" thickBot="1" x14ac:dyDescent="0.2">
      <c r="A7" s="31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30" s="30" customFormat="1" ht="14" thickTop="1" x14ac:dyDescent="0.15">
      <c r="A8" s="3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7"/>
      <c r="AA8" s="77"/>
      <c r="AB8" s="3"/>
    </row>
    <row r="9" spans="1:30" s="30" customFormat="1" x14ac:dyDescent="0.15">
      <c r="A9" s="32" t="s">
        <v>3</v>
      </c>
      <c r="B9" s="8">
        <v>938.40302099999997</v>
      </c>
      <c r="C9" s="8">
        <v>868.98770300000001</v>
      </c>
      <c r="D9" s="8">
        <v>858.43257100000005</v>
      </c>
      <c r="E9" s="8">
        <v>695.65651600000001</v>
      </c>
      <c r="F9" s="8">
        <v>680.37061200000005</v>
      </c>
      <c r="G9" s="8">
        <v>777.95581400000003</v>
      </c>
      <c r="H9" s="8">
        <v>757.95448199999998</v>
      </c>
      <c r="I9" s="8">
        <v>757.66784199999995</v>
      </c>
      <c r="J9" s="8">
        <v>714.40357400000005</v>
      </c>
      <c r="K9" s="8">
        <v>867.79726900000003</v>
      </c>
      <c r="L9" s="8">
        <v>879.22084500000005</v>
      </c>
      <c r="M9" s="8">
        <v>752.30050200000005</v>
      </c>
      <c r="N9" s="8">
        <v>727.77382999999998</v>
      </c>
      <c r="O9" s="33">
        <v>754.87270000000001</v>
      </c>
      <c r="P9" s="33">
        <v>594.00215700000001</v>
      </c>
      <c r="Q9" s="33">
        <v>764.43158700000004</v>
      </c>
      <c r="R9" s="33">
        <v>924.67738599999996</v>
      </c>
      <c r="S9" s="33">
        <v>928.70349299999998</v>
      </c>
      <c r="T9" s="33">
        <v>900.70243400000004</v>
      </c>
      <c r="U9" s="33">
        <v>813.44666400000006</v>
      </c>
      <c r="V9" s="33">
        <v>753.18543999999997</v>
      </c>
      <c r="W9" s="33">
        <v>673.87893499999996</v>
      </c>
      <c r="X9" s="33">
        <v>404.31065599999999</v>
      </c>
      <c r="Y9" s="33">
        <v>517.02161999999987</v>
      </c>
      <c r="Z9" s="33">
        <v>322.14815799999991</v>
      </c>
      <c r="AA9" s="33">
        <v>303.52749799999992</v>
      </c>
      <c r="AB9" s="33">
        <f>SUM(B9:AA9)</f>
        <v>18931.833309000005</v>
      </c>
      <c r="AD9"/>
    </row>
    <row r="10" spans="1:30" s="30" customFormat="1" x14ac:dyDescent="0.15">
      <c r="A10" s="32" t="s">
        <v>4</v>
      </c>
      <c r="B10" s="8">
        <v>597.316326</v>
      </c>
      <c r="C10" s="8">
        <v>742.99102800000003</v>
      </c>
      <c r="D10" s="8">
        <v>964.21906300000001</v>
      </c>
      <c r="E10" s="8">
        <v>873.52203599999996</v>
      </c>
      <c r="F10" s="8">
        <v>988.13257699999997</v>
      </c>
      <c r="G10" s="8">
        <v>1212.8533729999999</v>
      </c>
      <c r="H10" s="8">
        <v>915.17257099999995</v>
      </c>
      <c r="I10" s="8">
        <v>908.57727499999999</v>
      </c>
      <c r="J10" s="8">
        <v>843.04035299999998</v>
      </c>
      <c r="K10" s="8">
        <v>772.83505300000002</v>
      </c>
      <c r="L10" s="8">
        <v>836.74962100000005</v>
      </c>
      <c r="M10" s="8">
        <v>799.98041499999999</v>
      </c>
      <c r="N10" s="8">
        <v>839.53793299999995</v>
      </c>
      <c r="O10" s="10">
        <v>703.51099499999998</v>
      </c>
      <c r="P10" s="10">
        <v>571.01293299999998</v>
      </c>
      <c r="Q10" s="10">
        <v>682.81316000000004</v>
      </c>
      <c r="R10" s="10">
        <v>805.67059900000004</v>
      </c>
      <c r="S10" s="10">
        <v>962.724558</v>
      </c>
      <c r="T10" s="10">
        <v>1018.3873170000001</v>
      </c>
      <c r="U10" s="10">
        <v>1059.45028</v>
      </c>
      <c r="V10" s="10">
        <v>1041.7605550000001</v>
      </c>
      <c r="W10" s="10">
        <v>1022.3821799999999</v>
      </c>
      <c r="X10" s="10">
        <v>874.09053800000015</v>
      </c>
      <c r="Y10" s="10">
        <v>953.64982099999986</v>
      </c>
      <c r="Z10" s="10">
        <v>819.37724800000046</v>
      </c>
      <c r="AA10" s="10">
        <v>766.74133199999983</v>
      </c>
      <c r="AB10" s="33">
        <f t="shared" ref="AB10:AB12" si="0">SUM(B10:AA10)</f>
        <v>22576.499140000004</v>
      </c>
    </row>
    <row r="11" spans="1:30" s="30" customFormat="1" x14ac:dyDescent="0.15">
      <c r="A11" s="34" t="s">
        <v>5</v>
      </c>
      <c r="B11" s="8">
        <v>2559.5540549999996</v>
      </c>
      <c r="C11" s="8">
        <v>3617.717247</v>
      </c>
      <c r="D11" s="8">
        <v>5491.6892119999966</v>
      </c>
      <c r="E11" s="8">
        <v>6495.0722000000005</v>
      </c>
      <c r="F11" s="8">
        <v>7648.438342000004</v>
      </c>
      <c r="G11" s="8">
        <v>8510.147303000007</v>
      </c>
      <c r="H11" s="8">
        <v>7894.3630499999981</v>
      </c>
      <c r="I11" s="8">
        <v>7692.299804000002</v>
      </c>
      <c r="J11" s="8">
        <v>7245.7829709999987</v>
      </c>
      <c r="K11" s="8">
        <v>7404.4858089999971</v>
      </c>
      <c r="L11" s="8">
        <v>7225.3384040000046</v>
      </c>
      <c r="M11" s="8">
        <v>6256.4651270000013</v>
      </c>
      <c r="N11" s="8">
        <v>5082.9252609999949</v>
      </c>
      <c r="O11" s="12">
        <v>4848.0680030000058</v>
      </c>
      <c r="P11" s="12">
        <v>4119.8925499999996</v>
      </c>
      <c r="Q11" s="12">
        <v>4336.9348509999973</v>
      </c>
      <c r="R11" s="12">
        <v>4601.0590209999982</v>
      </c>
      <c r="S11" s="12">
        <v>4609.9419670000025</v>
      </c>
      <c r="T11" s="12">
        <v>4975.1790440000013</v>
      </c>
      <c r="U11" s="12">
        <v>5096.6563349999979</v>
      </c>
      <c r="V11" s="12">
        <v>4989.4798679999967</v>
      </c>
      <c r="W11" s="12">
        <v>4745.6154439999991</v>
      </c>
      <c r="X11" s="12">
        <v>4507.9909879999996</v>
      </c>
      <c r="Y11" s="12">
        <v>4663.3263869999992</v>
      </c>
      <c r="Z11" s="12">
        <v>4413.3116929999978</v>
      </c>
      <c r="AA11" s="12">
        <v>3630.264812999997</v>
      </c>
      <c r="AB11" s="33">
        <f t="shared" si="0"/>
        <v>142661.99974900001</v>
      </c>
    </row>
    <row r="12" spans="1:30" s="30" customFormat="1" x14ac:dyDescent="0.15">
      <c r="A12" s="32" t="s">
        <v>6</v>
      </c>
      <c r="B12" s="8">
        <v>540.84948599999996</v>
      </c>
      <c r="C12" s="8">
        <v>728.54957899999999</v>
      </c>
      <c r="D12" s="8">
        <v>1003.56061</v>
      </c>
      <c r="E12" s="8">
        <v>1155.7109700000001</v>
      </c>
      <c r="F12" s="8">
        <v>1331.1523400000001</v>
      </c>
      <c r="G12" s="8">
        <v>1326.86151</v>
      </c>
      <c r="H12" s="8">
        <v>1078.14816</v>
      </c>
      <c r="I12" s="8">
        <v>1182.4634699999999</v>
      </c>
      <c r="J12" s="8">
        <v>1129.3281400000001</v>
      </c>
      <c r="K12" s="8">
        <v>1092.60205</v>
      </c>
      <c r="L12" s="8">
        <v>1119.9107799999999</v>
      </c>
      <c r="M12" s="8">
        <v>1191.65175</v>
      </c>
      <c r="N12" s="8">
        <v>1159.3324399999999</v>
      </c>
      <c r="O12" s="33">
        <v>1111.78829</v>
      </c>
      <c r="P12" s="33">
        <v>932.92364799999996</v>
      </c>
      <c r="Q12" s="33">
        <v>1043.6602399999999</v>
      </c>
      <c r="R12" s="33">
        <v>1130.7080100000001</v>
      </c>
      <c r="S12" s="33">
        <v>1319.3928900000001</v>
      </c>
      <c r="T12" s="33">
        <v>1728.23514</v>
      </c>
      <c r="U12" s="33">
        <v>1899.1677099999999</v>
      </c>
      <c r="V12" s="33">
        <v>1981.06602</v>
      </c>
      <c r="W12" s="33">
        <v>1931.6433400000001</v>
      </c>
      <c r="X12" s="33">
        <v>1999.1179999999997</v>
      </c>
      <c r="Y12" s="33">
        <v>2027.8485660000003</v>
      </c>
      <c r="Z12" s="33">
        <v>2004.5772759999998</v>
      </c>
      <c r="AA12" s="33">
        <v>2149.9103859999996</v>
      </c>
      <c r="AB12" s="33">
        <f t="shared" si="0"/>
        <v>35300.160800999991</v>
      </c>
    </row>
    <row r="13" spans="1:30" s="30" customFormat="1" x14ac:dyDescent="0.15">
      <c r="A13" s="32" t="s">
        <v>7</v>
      </c>
      <c r="B13" s="8">
        <v>4591.1012879999998</v>
      </c>
      <c r="C13" s="8">
        <v>5923.4300720000001</v>
      </c>
      <c r="D13" s="8">
        <v>8277.3250650000009</v>
      </c>
      <c r="E13" s="8">
        <v>9184.9531609999995</v>
      </c>
      <c r="F13" s="8">
        <v>10602.104668</v>
      </c>
      <c r="G13" s="8">
        <v>11770.580812</v>
      </c>
      <c r="H13" s="8">
        <v>10588.916622999999</v>
      </c>
      <c r="I13" s="8">
        <v>10474.804226</v>
      </c>
      <c r="J13" s="8">
        <v>9878.8843510000006</v>
      </c>
      <c r="K13" s="8">
        <v>10070.687089999999</v>
      </c>
      <c r="L13" s="8">
        <v>9960.6961510000001</v>
      </c>
      <c r="M13" s="8">
        <v>8890.7876250000008</v>
      </c>
      <c r="N13" s="8">
        <v>7698.8187710000002</v>
      </c>
      <c r="O13" s="10">
        <v>7308.5035099999996</v>
      </c>
      <c r="P13" s="10">
        <v>6139.952781</v>
      </c>
      <c r="Q13" s="10">
        <v>6732.2706449999996</v>
      </c>
      <c r="R13" s="10">
        <v>7367.9717810000002</v>
      </c>
      <c r="S13" s="10">
        <v>7312.4109319999998</v>
      </c>
      <c r="T13" s="10">
        <v>7517.5517200000004</v>
      </c>
      <c r="U13" s="10">
        <v>7673.7856389999997</v>
      </c>
      <c r="V13" s="10">
        <v>7480.6266420000002</v>
      </c>
      <c r="W13" s="10">
        <v>7157.21029</v>
      </c>
      <c r="X13" s="10">
        <f>SUM(X9:X12)</f>
        <v>7785.5101819999991</v>
      </c>
      <c r="Y13" s="10">
        <f>SUM(Y9:Y12)</f>
        <v>8161.8463939999992</v>
      </c>
      <c r="Z13" s="10">
        <f>SUM(Z9:Z12)</f>
        <v>7559.4143749999985</v>
      </c>
      <c r="AA13" s="10">
        <v>6850.4440289999966</v>
      </c>
      <c r="AB13" s="33">
        <f>SUM(B13:AA13)</f>
        <v>212960.58882299997</v>
      </c>
    </row>
    <row r="14" spans="1:30" s="30" customFormat="1" x14ac:dyDescent="0.15">
      <c r="A14" s="34"/>
      <c r="B14" s="13"/>
      <c r="C14" s="13"/>
      <c r="D14" s="13"/>
      <c r="E14" s="13"/>
      <c r="F14" s="13"/>
      <c r="G14" s="13"/>
      <c r="H14" s="13"/>
      <c r="I14" s="13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30" s="30" customFormat="1" x14ac:dyDescent="0.15">
      <c r="A15" s="34"/>
      <c r="B15" s="85" t="s">
        <v>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30" s="30" customFormat="1" x14ac:dyDescent="0.15">
      <c r="A16" s="3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30" customFormat="1" x14ac:dyDescent="0.15">
      <c r="A17" s="32" t="s">
        <v>3</v>
      </c>
      <c r="B17" s="13">
        <f>B9/B$13*100</f>
        <v>20.439606145321882</v>
      </c>
      <c r="C17" s="72">
        <f t="shared" ref="C17:AB21" si="1">C9/C$13*100</f>
        <v>14.670346276352564</v>
      </c>
      <c r="D17" s="72">
        <f t="shared" si="1"/>
        <v>10.370893546633956</v>
      </c>
      <c r="E17" s="72">
        <f t="shared" si="1"/>
        <v>7.5738711325585166</v>
      </c>
      <c r="F17" s="72">
        <f t="shared" si="1"/>
        <v>6.4173164980491224</v>
      </c>
      <c r="G17" s="72">
        <f t="shared" si="1"/>
        <v>6.6093239273875186</v>
      </c>
      <c r="H17" s="72">
        <f t="shared" si="1"/>
        <v>7.1579983957344648</v>
      </c>
      <c r="I17" s="72">
        <f t="shared" si="1"/>
        <v>7.2332410769010576</v>
      </c>
      <c r="J17" s="72">
        <f t="shared" si="1"/>
        <v>7.231621999175279</v>
      </c>
      <c r="K17" s="72">
        <f t="shared" si="1"/>
        <v>8.6170611919985696</v>
      </c>
      <c r="L17" s="72">
        <f t="shared" si="1"/>
        <v>8.8269015706470579</v>
      </c>
      <c r="M17" s="72">
        <f t="shared" si="1"/>
        <v>8.4615731893607116</v>
      </c>
      <c r="N17" s="72">
        <f t="shared" si="1"/>
        <v>9.4530583411235352</v>
      </c>
      <c r="O17" s="72">
        <f t="shared" si="1"/>
        <v>10.328690394239135</v>
      </c>
      <c r="P17" s="72">
        <f t="shared" si="1"/>
        <v>9.6743766310081671</v>
      </c>
      <c r="Q17" s="72">
        <f t="shared" si="1"/>
        <v>11.354736422662047</v>
      </c>
      <c r="R17" s="72">
        <f t="shared" si="1"/>
        <v>12.54995829903274</v>
      </c>
      <c r="S17" s="72">
        <f t="shared" si="1"/>
        <v>12.700373401279741</v>
      </c>
      <c r="T17" s="72">
        <f t="shared" si="1"/>
        <v>11.981326734390594</v>
      </c>
      <c r="U17" s="72">
        <f t="shared" si="1"/>
        <v>10.60033081802378</v>
      </c>
      <c r="V17" s="72">
        <f t="shared" si="1"/>
        <v>10.068480570481062</v>
      </c>
      <c r="W17" s="72">
        <f t="shared" si="1"/>
        <v>9.4153854322477919</v>
      </c>
      <c r="X17" s="72">
        <f t="shared" si="1"/>
        <v>5.193117041125463</v>
      </c>
      <c r="Y17" s="78">
        <f t="shared" si="1"/>
        <v>6.3346159072544772</v>
      </c>
      <c r="Z17" s="78">
        <f t="shared" si="1"/>
        <v>4.2615491362054083</v>
      </c>
      <c r="AA17" s="78">
        <f t="shared" si="1"/>
        <v>4.4307711546153277</v>
      </c>
      <c r="AB17" s="78">
        <f t="shared" si="1"/>
        <v>8.8898295283804867</v>
      </c>
    </row>
    <row r="18" spans="1:28" s="30" customFormat="1" x14ac:dyDescent="0.15">
      <c r="A18" s="32" t="s">
        <v>4</v>
      </c>
      <c r="B18" s="72">
        <f t="shared" ref="B18:Q21" si="2">B10/B$13*100</f>
        <v>13.010305992621788</v>
      </c>
      <c r="C18" s="72">
        <f t="shared" si="2"/>
        <v>12.543256507949877</v>
      </c>
      <c r="D18" s="72">
        <f t="shared" si="2"/>
        <v>11.648921063606917</v>
      </c>
      <c r="E18" s="72">
        <f t="shared" si="2"/>
        <v>9.5103591786296757</v>
      </c>
      <c r="F18" s="72">
        <f t="shared" si="2"/>
        <v>9.3201548932302991</v>
      </c>
      <c r="G18" s="72">
        <f t="shared" si="2"/>
        <v>10.304108118127075</v>
      </c>
      <c r="H18" s="72">
        <f t="shared" si="2"/>
        <v>8.6427403631847444</v>
      </c>
      <c r="I18" s="72">
        <f t="shared" si="2"/>
        <v>8.6739308477458508</v>
      </c>
      <c r="J18" s="72">
        <f t="shared" si="2"/>
        <v>8.5337607268847346</v>
      </c>
      <c r="K18" s="72">
        <f t="shared" si="2"/>
        <v>7.6741045183243806</v>
      </c>
      <c r="L18" s="72">
        <f t="shared" si="2"/>
        <v>8.4005134612603847</v>
      </c>
      <c r="M18" s="72">
        <f t="shared" si="2"/>
        <v>8.997857656058903</v>
      </c>
      <c r="N18" s="72">
        <f t="shared" si="2"/>
        <v>10.904762898983687</v>
      </c>
      <c r="O18" s="72">
        <f t="shared" si="2"/>
        <v>9.6259240217564042</v>
      </c>
      <c r="P18" s="72">
        <f t="shared" si="2"/>
        <v>9.2999564225801823</v>
      </c>
      <c r="Q18" s="72">
        <f t="shared" si="2"/>
        <v>10.14239022768818</v>
      </c>
      <c r="R18" s="72">
        <f t="shared" si="1"/>
        <v>10.934767707411771</v>
      </c>
      <c r="S18" s="72">
        <f t="shared" si="1"/>
        <v>13.165624401481599</v>
      </c>
      <c r="T18" s="72">
        <f t="shared" si="1"/>
        <v>13.546794953078154</v>
      </c>
      <c r="U18" s="72">
        <f t="shared" si="1"/>
        <v>13.806096884119649</v>
      </c>
      <c r="V18" s="72">
        <f t="shared" si="1"/>
        <v>13.926113477593338</v>
      </c>
      <c r="W18" s="72">
        <f t="shared" si="1"/>
        <v>14.284646371624216</v>
      </c>
      <c r="X18" s="78">
        <f t="shared" ref="X18:AB18" si="3">X10/X$13*100</f>
        <v>11.227145268153221</v>
      </c>
      <c r="Y18" s="78">
        <f t="shared" si="3"/>
        <v>11.684241223910492</v>
      </c>
      <c r="Z18" s="78">
        <f t="shared" si="3"/>
        <v>10.839163027096271</v>
      </c>
      <c r="AA18" s="78">
        <f t="shared" si="3"/>
        <v>11.192578594236409</v>
      </c>
      <c r="AB18" s="78">
        <f t="shared" si="3"/>
        <v>10.60125691085698</v>
      </c>
    </row>
    <row r="19" spans="1:28" s="30" customFormat="1" x14ac:dyDescent="0.15">
      <c r="A19" s="34" t="s">
        <v>5</v>
      </c>
      <c r="B19" s="72">
        <f t="shared" si="2"/>
        <v>55.750328612658564</v>
      </c>
      <c r="C19" s="72">
        <f t="shared" si="1"/>
        <v>61.074701701990485</v>
      </c>
      <c r="D19" s="72">
        <f t="shared" si="1"/>
        <v>66.346182720564641</v>
      </c>
      <c r="E19" s="72">
        <f t="shared" si="1"/>
        <v>70.714265888459451</v>
      </c>
      <c r="F19" s="72">
        <f t="shared" si="1"/>
        <v>72.140754892611511</v>
      </c>
      <c r="G19" s="72">
        <f t="shared" si="1"/>
        <v>72.300147621636384</v>
      </c>
      <c r="H19" s="72">
        <f t="shared" si="1"/>
        <v>74.553075928965114</v>
      </c>
      <c r="I19" s="72">
        <f t="shared" si="1"/>
        <v>73.43621549419116</v>
      </c>
      <c r="J19" s="72">
        <f t="shared" si="1"/>
        <v>73.346166566536809</v>
      </c>
      <c r="K19" s="72">
        <f t="shared" si="1"/>
        <v>73.525130339443379</v>
      </c>
      <c r="L19" s="72">
        <f t="shared" si="1"/>
        <v>72.538488218763902</v>
      </c>
      <c r="M19" s="72">
        <f t="shared" si="1"/>
        <v>70.370201054037679</v>
      </c>
      <c r="N19" s="72">
        <f t="shared" si="1"/>
        <v>66.022144593744912</v>
      </c>
      <c r="O19" s="72">
        <f t="shared" si="1"/>
        <v>66.334619616266778</v>
      </c>
      <c r="P19" s="72">
        <f t="shared" si="1"/>
        <v>67.099743221950348</v>
      </c>
      <c r="Q19" s="72">
        <f t="shared" si="1"/>
        <v>64.420090630506692</v>
      </c>
      <c r="R19" s="72">
        <f t="shared" si="1"/>
        <v>62.446751395884561</v>
      </c>
      <c r="S19" s="72">
        <f t="shared" si="1"/>
        <v>63.042709304346332</v>
      </c>
      <c r="T19" s="72">
        <f t="shared" si="1"/>
        <v>66.18084223835578</v>
      </c>
      <c r="U19" s="72">
        <f t="shared" si="1"/>
        <v>66.416454339010727</v>
      </c>
      <c r="V19" s="72">
        <f t="shared" si="1"/>
        <v>66.698688582939653</v>
      </c>
      <c r="W19" s="72">
        <f t="shared" si="1"/>
        <v>66.305379494445432</v>
      </c>
      <c r="X19" s="78">
        <f t="shared" ref="X19:AB19" si="4">X11/X$13*100</f>
        <v>57.902319599072868</v>
      </c>
      <c r="Y19" s="78">
        <f t="shared" si="4"/>
        <v>57.135679377991487</v>
      </c>
      <c r="Z19" s="78">
        <f t="shared" si="4"/>
        <v>58.381661251371717</v>
      </c>
      <c r="AA19" s="78">
        <f t="shared" si="4"/>
        <v>52.993131505519798</v>
      </c>
      <c r="AB19" s="78">
        <f t="shared" si="4"/>
        <v>66.989859737649425</v>
      </c>
    </row>
    <row r="20" spans="1:28" s="30" customFormat="1" x14ac:dyDescent="0.15">
      <c r="A20" s="32" t="s">
        <v>6</v>
      </c>
      <c r="B20" s="72">
        <f t="shared" si="2"/>
        <v>11.780386710562157</v>
      </c>
      <c r="C20" s="72">
        <f t="shared" si="1"/>
        <v>12.299454372625199</v>
      </c>
      <c r="D20" s="72">
        <f t="shared" si="1"/>
        <v>12.12421406818339</v>
      </c>
      <c r="E20" s="72">
        <f t="shared" si="1"/>
        <v>12.58265502003032</v>
      </c>
      <c r="F20" s="72">
        <f t="shared" si="1"/>
        <v>12.555547994331498</v>
      </c>
      <c r="G20" s="72">
        <f t="shared" si="1"/>
        <v>11.272693601043686</v>
      </c>
      <c r="H20" s="72">
        <f t="shared" si="1"/>
        <v>10.181855220751983</v>
      </c>
      <c r="I20" s="72">
        <f t="shared" si="1"/>
        <v>11.288645061880509</v>
      </c>
      <c r="J20" s="72">
        <f t="shared" si="1"/>
        <v>11.431737632252801</v>
      </c>
      <c r="K20" s="72">
        <f t="shared" si="1"/>
        <v>10.849329745186234</v>
      </c>
      <c r="L20" s="72">
        <f t="shared" si="1"/>
        <v>11.243298289824521</v>
      </c>
      <c r="M20" s="72">
        <f t="shared" si="1"/>
        <v>13.403219155175803</v>
      </c>
      <c r="N20" s="72">
        <f t="shared" si="1"/>
        <v>15.058575535859953</v>
      </c>
      <c r="O20" s="72">
        <f t="shared" si="1"/>
        <v>15.212256359715425</v>
      </c>
      <c r="P20" s="72">
        <f t="shared" si="1"/>
        <v>15.194313071705038</v>
      </c>
      <c r="Q20" s="72">
        <f t="shared" si="1"/>
        <v>15.502351213035642</v>
      </c>
      <c r="R20" s="72">
        <f t="shared" si="1"/>
        <v>15.346258693821129</v>
      </c>
      <c r="S20" s="72">
        <f t="shared" si="1"/>
        <v>18.043199462795183</v>
      </c>
      <c r="T20" s="72">
        <f t="shared" si="1"/>
        <v>22.989334884150285</v>
      </c>
      <c r="U20" s="72">
        <f t="shared" si="1"/>
        <v>24.74877197960781</v>
      </c>
      <c r="V20" s="72">
        <f t="shared" si="1"/>
        <v>26.482621240275499</v>
      </c>
      <c r="W20" s="72">
        <f t="shared" si="1"/>
        <v>26.988774420934337</v>
      </c>
      <c r="X20" s="78">
        <f t="shared" ref="X20:AB20" si="5">X12/X$13*100</f>
        <v>25.677418091648445</v>
      </c>
      <c r="Y20" s="78">
        <f t="shared" si="5"/>
        <v>24.845463490843546</v>
      </c>
      <c r="Z20" s="78">
        <f t="shared" si="5"/>
        <v>26.517626585326592</v>
      </c>
      <c r="AA20" s="78">
        <f t="shared" si="5"/>
        <v>31.383518745628464</v>
      </c>
      <c r="AB20" s="78">
        <f t="shared" si="5"/>
        <v>16.575912470987468</v>
      </c>
    </row>
    <row r="21" spans="1:28" s="30" customFormat="1" x14ac:dyDescent="0.15">
      <c r="A21" s="32" t="s">
        <v>7</v>
      </c>
      <c r="B21" s="72">
        <f t="shared" si="2"/>
        <v>100</v>
      </c>
      <c r="C21" s="72">
        <f t="shared" si="1"/>
        <v>100</v>
      </c>
      <c r="D21" s="72">
        <f t="shared" si="1"/>
        <v>100</v>
      </c>
      <c r="E21" s="72">
        <f t="shared" si="1"/>
        <v>100</v>
      </c>
      <c r="F21" s="72">
        <f t="shared" si="1"/>
        <v>100</v>
      </c>
      <c r="G21" s="72">
        <f t="shared" si="1"/>
        <v>100</v>
      </c>
      <c r="H21" s="72">
        <f t="shared" si="1"/>
        <v>100</v>
      </c>
      <c r="I21" s="72">
        <f t="shared" si="1"/>
        <v>100</v>
      </c>
      <c r="J21" s="72">
        <f t="shared" si="1"/>
        <v>100</v>
      </c>
      <c r="K21" s="72">
        <f t="shared" si="1"/>
        <v>100</v>
      </c>
      <c r="L21" s="72">
        <f t="shared" si="1"/>
        <v>100</v>
      </c>
      <c r="M21" s="72">
        <f t="shared" si="1"/>
        <v>100</v>
      </c>
      <c r="N21" s="72">
        <f t="shared" si="1"/>
        <v>100</v>
      </c>
      <c r="O21" s="72">
        <f t="shared" si="1"/>
        <v>100</v>
      </c>
      <c r="P21" s="72">
        <f t="shared" si="1"/>
        <v>100</v>
      </c>
      <c r="Q21" s="72">
        <f t="shared" si="1"/>
        <v>100</v>
      </c>
      <c r="R21" s="72">
        <f t="shared" si="1"/>
        <v>100</v>
      </c>
      <c r="S21" s="72">
        <f t="shared" si="1"/>
        <v>100</v>
      </c>
      <c r="T21" s="72">
        <f t="shared" si="1"/>
        <v>100</v>
      </c>
      <c r="U21" s="72">
        <f t="shared" si="1"/>
        <v>100</v>
      </c>
      <c r="V21" s="72">
        <f t="shared" si="1"/>
        <v>100</v>
      </c>
      <c r="W21" s="72">
        <f t="shared" si="1"/>
        <v>100</v>
      </c>
      <c r="X21" s="78">
        <f t="shared" ref="X21:AB21" si="6">X13/X$13*100</f>
        <v>100</v>
      </c>
      <c r="Y21" s="78">
        <f t="shared" si="6"/>
        <v>100</v>
      </c>
      <c r="Z21" s="78">
        <f t="shared" si="6"/>
        <v>100</v>
      </c>
      <c r="AA21" s="78">
        <f t="shared" si="6"/>
        <v>100</v>
      </c>
      <c r="AB21" s="78">
        <f t="shared" si="6"/>
        <v>100</v>
      </c>
    </row>
    <row r="22" spans="1:28" s="30" customFormat="1" x14ac:dyDescent="0.15">
      <c r="A22" s="34"/>
    </row>
    <row r="23" spans="1:28" s="30" customFormat="1" x14ac:dyDescent="0.15">
      <c r="A23" s="34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s="30" customFormat="1" x14ac:dyDescent="0.15">
      <c r="A24" s="3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30" customFormat="1" x14ac:dyDescent="0.15">
      <c r="A25" s="32" t="s">
        <v>3</v>
      </c>
      <c r="B25" s="35" t="s">
        <v>10</v>
      </c>
      <c r="C25" s="16">
        <f>(C9/B9)*100-100</f>
        <v>-7.3971754615653538</v>
      </c>
      <c r="D25" s="16">
        <f t="shared" ref="D25:V29" si="7">(D9/C9)*100-100</f>
        <v>-1.2146468774598844</v>
      </c>
      <c r="E25" s="16">
        <f t="shared" si="7"/>
        <v>-18.962008257722545</v>
      </c>
      <c r="F25" s="16">
        <f t="shared" si="7"/>
        <v>-2.197334984784348</v>
      </c>
      <c r="G25" s="16">
        <f t="shared" si="7"/>
        <v>14.342947840316185</v>
      </c>
      <c r="H25" s="16">
        <f t="shared" si="7"/>
        <v>-2.5710113145320719</v>
      </c>
      <c r="I25" s="16">
        <f t="shared" si="7"/>
        <v>-3.7817574380412111E-2</v>
      </c>
      <c r="J25" s="16">
        <f t="shared" si="7"/>
        <v>-5.7101892942686021</v>
      </c>
      <c r="K25" s="16">
        <f t="shared" si="7"/>
        <v>21.471574412924198</v>
      </c>
      <c r="L25" s="16">
        <f t="shared" si="7"/>
        <v>1.316387641224523</v>
      </c>
      <c r="M25" s="16">
        <f t="shared" si="7"/>
        <v>-14.435547532997802</v>
      </c>
      <c r="N25" s="16">
        <f t="shared" si="7"/>
        <v>-3.2602227347709629</v>
      </c>
      <c r="O25" s="16">
        <f t="shared" si="7"/>
        <v>3.7235290529751524</v>
      </c>
      <c r="P25" s="16">
        <f t="shared" si="7"/>
        <v>-21.310949912481931</v>
      </c>
      <c r="Q25" s="16">
        <f t="shared" si="7"/>
        <v>28.69171904370711</v>
      </c>
      <c r="R25" s="16">
        <f t="shared" si="7"/>
        <v>20.962739076348498</v>
      </c>
      <c r="S25" s="16">
        <f t="shared" si="7"/>
        <v>0.43540666841830955</v>
      </c>
      <c r="T25" s="16">
        <f t="shared" si="7"/>
        <v>-3.0150698485635985</v>
      </c>
      <c r="U25" s="16">
        <f t="shared" si="7"/>
        <v>-9.6875246148163399</v>
      </c>
      <c r="V25" s="16">
        <f t="shared" si="7"/>
        <v>-7.4081346284800844</v>
      </c>
      <c r="W25" s="16">
        <f t="shared" ref="W25" si="8">(W9/V9)*100-100</f>
        <v>-10.529479300608884</v>
      </c>
      <c r="X25" s="16">
        <f t="shared" ref="X25" si="9">(X9/W9)*100-100</f>
        <v>-40.002478931916755</v>
      </c>
      <c r="Y25" s="16">
        <f t="shared" ref="Y25" si="10">(Y9/X9)*100-100</f>
        <v>27.877317188493748</v>
      </c>
      <c r="Z25" s="16">
        <f t="shared" ref="Z25" si="11">(Z9/Y9)*100-100</f>
        <v>-37.691549920098119</v>
      </c>
      <c r="AA25" s="16">
        <f t="shared" ref="AA25" si="12">(AA9/Z9)*100-100</f>
        <v>-5.7801541115749586</v>
      </c>
      <c r="AB25" s="16">
        <f>POWER(AA9/B9,1/26)*100-100</f>
        <v>-4.2483015315599886</v>
      </c>
    </row>
    <row r="26" spans="1:28" s="30" customFormat="1" x14ac:dyDescent="0.15">
      <c r="A26" s="32" t="s">
        <v>4</v>
      </c>
      <c r="B26" s="35" t="s">
        <v>10</v>
      </c>
      <c r="C26" s="16">
        <f t="shared" ref="C26:R29" si="13">(C10/B10)*100-100</f>
        <v>24.388200298412727</v>
      </c>
      <c r="D26" s="16">
        <f t="shared" si="13"/>
        <v>29.775330611394679</v>
      </c>
      <c r="E26" s="16">
        <f t="shared" si="13"/>
        <v>-9.4062677746498764</v>
      </c>
      <c r="F26" s="16">
        <f t="shared" si="13"/>
        <v>13.120509417807071</v>
      </c>
      <c r="G26" s="16">
        <f t="shared" si="13"/>
        <v>22.741968155959299</v>
      </c>
      <c r="H26" s="16">
        <f t="shared" si="13"/>
        <v>-24.543840881910128</v>
      </c>
      <c r="I26" s="16">
        <f t="shared" si="13"/>
        <v>-0.72066145872284437</v>
      </c>
      <c r="J26" s="16">
        <f t="shared" si="13"/>
        <v>-7.2131368242728655</v>
      </c>
      <c r="K26" s="16">
        <f t="shared" si="13"/>
        <v>-8.3276322124049074</v>
      </c>
      <c r="L26" s="16">
        <f t="shared" si="13"/>
        <v>8.2701435127580822</v>
      </c>
      <c r="M26" s="16">
        <f t="shared" si="13"/>
        <v>-4.3942901289942853</v>
      </c>
      <c r="N26" s="16">
        <f t="shared" si="13"/>
        <v>4.9448108051495296</v>
      </c>
      <c r="O26" s="16">
        <f t="shared" si="13"/>
        <v>-16.202595815286401</v>
      </c>
      <c r="P26" s="16">
        <f t="shared" si="13"/>
        <v>-18.833829597787599</v>
      </c>
      <c r="Q26" s="16">
        <f t="shared" si="13"/>
        <v>19.57928105281637</v>
      </c>
      <c r="R26" s="16">
        <f t="shared" si="13"/>
        <v>17.992834086560364</v>
      </c>
      <c r="S26" s="16">
        <f t="shared" si="7"/>
        <v>19.493569604617036</v>
      </c>
      <c r="T26" s="16">
        <f t="shared" si="7"/>
        <v>5.781794858919568</v>
      </c>
      <c r="U26" s="16">
        <f t="shared" si="7"/>
        <v>4.0321557735974807</v>
      </c>
      <c r="V26" s="16">
        <f t="shared" ref="V26:V29" si="14">(V10/U10)*100-100</f>
        <v>-1.6697078979487401</v>
      </c>
      <c r="W26" s="16">
        <f t="shared" ref="W26:W29" si="15">(W10/V10)*100-100</f>
        <v>-1.8601563389007509</v>
      </c>
      <c r="X26" s="16">
        <f t="shared" ref="X26:X29" si="16">(X10/W10)*100-100</f>
        <v>-14.504521391403742</v>
      </c>
      <c r="Y26" s="16">
        <f t="shared" ref="Y26:Y29" si="17">(Y10/X10)*100-100</f>
        <v>9.1019499172292626</v>
      </c>
      <c r="Z26" s="16">
        <f t="shared" ref="Z26:Z29" si="18">(Z10/Y10)*100-100</f>
        <v>-14.079861395999714</v>
      </c>
      <c r="AA26" s="16">
        <f t="shared" ref="AA26:AA29" si="19">(AA10/Z10)*100-100</f>
        <v>-6.4238927952269194</v>
      </c>
      <c r="AB26" s="16">
        <f t="shared" ref="AB26:AB28" si="20">POWER(AA10/B10,1/26)*100-100</f>
        <v>0.96502145894422142</v>
      </c>
    </row>
    <row r="27" spans="1:28" s="30" customFormat="1" x14ac:dyDescent="0.15">
      <c r="A27" s="34" t="s">
        <v>5</v>
      </c>
      <c r="B27" s="35" t="s">
        <v>10</v>
      </c>
      <c r="C27" s="16">
        <f t="shared" si="13"/>
        <v>41.341701298822557</v>
      </c>
      <c r="D27" s="16">
        <f t="shared" si="7"/>
        <v>51.799846064641798</v>
      </c>
      <c r="E27" s="16">
        <f t="shared" si="7"/>
        <v>18.270935394659489</v>
      </c>
      <c r="F27" s="16">
        <f t="shared" si="7"/>
        <v>17.757556905987954</v>
      </c>
      <c r="G27" s="16">
        <f t="shared" si="7"/>
        <v>11.266469342742624</v>
      </c>
      <c r="H27" s="16">
        <f t="shared" si="7"/>
        <v>-7.2358824245372517</v>
      </c>
      <c r="I27" s="16">
        <f t="shared" si="7"/>
        <v>-2.5595889715256561</v>
      </c>
      <c r="J27" s="16">
        <f t="shared" si="7"/>
        <v>-5.8047247816292042</v>
      </c>
      <c r="K27" s="16">
        <f t="shared" si="7"/>
        <v>2.1902786577403504</v>
      </c>
      <c r="L27" s="16">
        <f t="shared" si="7"/>
        <v>-2.4194442344969218</v>
      </c>
      <c r="M27" s="16">
        <f t="shared" si="7"/>
        <v>-13.409382686679805</v>
      </c>
      <c r="N27" s="16">
        <f t="shared" si="7"/>
        <v>-18.757234990978418</v>
      </c>
      <c r="O27" s="16">
        <f t="shared" si="7"/>
        <v>-4.6205136991092388</v>
      </c>
      <c r="P27" s="16">
        <f t="shared" si="7"/>
        <v>-15.019910045597712</v>
      </c>
      <c r="Q27" s="16">
        <f t="shared" si="7"/>
        <v>5.2681544085414913</v>
      </c>
      <c r="R27" s="16">
        <f t="shared" si="7"/>
        <v>6.0901115436193436</v>
      </c>
      <c r="S27" s="16">
        <f t="shared" si="7"/>
        <v>0.19306307438051817</v>
      </c>
      <c r="T27" s="16">
        <f t="shared" si="7"/>
        <v>7.9228129033841981</v>
      </c>
      <c r="U27" s="16">
        <f t="shared" si="7"/>
        <v>2.4416667204469036</v>
      </c>
      <c r="V27" s="16">
        <f t="shared" si="14"/>
        <v>-2.1028780430807927</v>
      </c>
      <c r="W27" s="16">
        <f t="shared" si="15"/>
        <v>-4.8875720606474573</v>
      </c>
      <c r="X27" s="16">
        <f t="shared" si="16"/>
        <v>-5.0072421333766925</v>
      </c>
      <c r="Y27" s="16">
        <f t="shared" si="17"/>
        <v>3.4457788272756744</v>
      </c>
      <c r="Z27" s="16">
        <f t="shared" si="18"/>
        <v>-5.3612952054346863</v>
      </c>
      <c r="AA27" s="16">
        <f t="shared" si="19"/>
        <v>-17.742841078775385</v>
      </c>
      <c r="AB27" s="16">
        <f t="shared" si="20"/>
        <v>1.3531991677079276</v>
      </c>
    </row>
    <row r="28" spans="1:28" s="30" customFormat="1" x14ac:dyDescent="0.15">
      <c r="A28" s="32" t="s">
        <v>6</v>
      </c>
      <c r="B28" s="35" t="s">
        <v>10</v>
      </c>
      <c r="C28" s="16">
        <f t="shared" si="13"/>
        <v>34.704681775365515</v>
      </c>
      <c r="D28" s="16">
        <f t="shared" si="7"/>
        <v>37.747744138082879</v>
      </c>
      <c r="E28" s="16">
        <f t="shared" si="7"/>
        <v>15.161053401647578</v>
      </c>
      <c r="F28" s="16">
        <f t="shared" si="7"/>
        <v>15.180384590448256</v>
      </c>
      <c r="G28" s="16">
        <f t="shared" si="7"/>
        <v>-0.32233951525037696</v>
      </c>
      <c r="H28" s="16">
        <f t="shared" si="7"/>
        <v>-18.744484494090116</v>
      </c>
      <c r="I28" s="16">
        <f t="shared" si="7"/>
        <v>9.6754151117783209</v>
      </c>
      <c r="J28" s="16">
        <f t="shared" si="7"/>
        <v>-4.4936128132567035</v>
      </c>
      <c r="K28" s="16">
        <f t="shared" si="7"/>
        <v>-3.2520300078593749</v>
      </c>
      <c r="L28" s="16">
        <f t="shared" si="7"/>
        <v>2.4994214499231475</v>
      </c>
      <c r="M28" s="16">
        <f t="shared" si="7"/>
        <v>6.4059540528755434</v>
      </c>
      <c r="N28" s="16">
        <f t="shared" si="7"/>
        <v>-2.7121438792835306</v>
      </c>
      <c r="O28" s="16">
        <f t="shared" si="7"/>
        <v>-4.1009936718409961</v>
      </c>
      <c r="P28" s="16">
        <f t="shared" si="7"/>
        <v>-16.088012763653055</v>
      </c>
      <c r="Q28" s="16">
        <f t="shared" si="7"/>
        <v>11.869845108696396</v>
      </c>
      <c r="R28" s="16">
        <f t="shared" si="7"/>
        <v>8.3406233814177</v>
      </c>
      <c r="S28" s="16">
        <f t="shared" si="7"/>
        <v>16.687321424387889</v>
      </c>
      <c r="T28" s="16">
        <f t="shared" si="7"/>
        <v>30.987149703376048</v>
      </c>
      <c r="U28" s="16">
        <f t="shared" si="7"/>
        <v>9.8905852591332035</v>
      </c>
      <c r="V28" s="16">
        <f t="shared" si="14"/>
        <v>4.3123263716399123</v>
      </c>
      <c r="W28" s="16">
        <f t="shared" si="15"/>
        <v>-2.4947517902507883</v>
      </c>
      <c r="X28" s="16">
        <f t="shared" si="16"/>
        <v>3.4931220791515045</v>
      </c>
      <c r="Y28" s="16">
        <f t="shared" si="17"/>
        <v>1.4371620884810596</v>
      </c>
      <c r="Z28" s="16">
        <f t="shared" si="18"/>
        <v>-1.1475851989236077</v>
      </c>
      <c r="AA28" s="16">
        <f t="shared" si="19"/>
        <v>7.250062730931603</v>
      </c>
      <c r="AB28" s="16">
        <f t="shared" si="20"/>
        <v>5.4512397312218326</v>
      </c>
    </row>
    <row r="29" spans="1:28" s="30" customFormat="1" x14ac:dyDescent="0.15">
      <c r="A29" s="34" t="s">
        <v>7</v>
      </c>
      <c r="B29" s="35" t="s">
        <v>10</v>
      </c>
      <c r="C29" s="16">
        <f t="shared" si="13"/>
        <v>29.019808111887613</v>
      </c>
      <c r="D29" s="16">
        <f t="shared" si="7"/>
        <v>39.738714974062759</v>
      </c>
      <c r="E29" s="16">
        <f t="shared" si="7"/>
        <v>10.965234406920061</v>
      </c>
      <c r="F29" s="16">
        <f t="shared" si="7"/>
        <v>15.429055349104374</v>
      </c>
      <c r="G29" s="16">
        <f t="shared" si="7"/>
        <v>11.021171555934316</v>
      </c>
      <c r="H29" s="16">
        <f t="shared" si="7"/>
        <v>-10.039132374804353</v>
      </c>
      <c r="I29" s="16">
        <f t="shared" si="7"/>
        <v>-1.0776588489906231</v>
      </c>
      <c r="J29" s="16">
        <f t="shared" si="7"/>
        <v>-5.6890788805468873</v>
      </c>
      <c r="K29" s="16">
        <f t="shared" si="7"/>
        <v>1.9415425080928657</v>
      </c>
      <c r="L29" s="16">
        <f t="shared" si="7"/>
        <v>-1.0921890236190421</v>
      </c>
      <c r="M29" s="16">
        <f t="shared" si="7"/>
        <v>-10.741302713993406</v>
      </c>
      <c r="N29" s="16">
        <f t="shared" si="7"/>
        <v>-13.406785813309767</v>
      </c>
      <c r="O29" s="16">
        <f t="shared" si="7"/>
        <v>-5.0698071043085804</v>
      </c>
      <c r="P29" s="16">
        <f t="shared" si="7"/>
        <v>-15.988919310240561</v>
      </c>
      <c r="Q29" s="16">
        <f t="shared" si="7"/>
        <v>9.6469449379630277</v>
      </c>
      <c r="R29" s="16">
        <f t="shared" si="7"/>
        <v>9.4425962579524452</v>
      </c>
      <c r="S29" s="16">
        <f t="shared" si="7"/>
        <v>-0.75408607214372125</v>
      </c>
      <c r="T29" s="16">
        <f t="shared" si="7"/>
        <v>2.8053782795805375</v>
      </c>
      <c r="U29" s="16">
        <f t="shared" si="7"/>
        <v>2.0782553259241183</v>
      </c>
      <c r="V29" s="16">
        <f t="shared" si="14"/>
        <v>-2.5171278699566528</v>
      </c>
      <c r="W29" s="16">
        <f t="shared" si="15"/>
        <v>-4.3233858268527712</v>
      </c>
      <c r="X29" s="16">
        <f t="shared" si="16"/>
        <v>8.7785584961483494</v>
      </c>
      <c r="Y29" s="16">
        <f t="shared" si="17"/>
        <v>4.8338028363264414</v>
      </c>
      <c r="Z29" s="16">
        <f t="shared" si="18"/>
        <v>-7.3810751871398281</v>
      </c>
      <c r="AA29" s="16">
        <f t="shared" si="19"/>
        <v>-9.3786411331631996</v>
      </c>
      <c r="AB29" s="16">
        <f>POWER(AA13/B13,1/26)*100-100</f>
        <v>1.5511127269797242</v>
      </c>
    </row>
    <row r="30" spans="1:28" s="30" customFormat="1" ht="14" thickBo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s="30" customFormat="1" ht="14" thickTop="1" x14ac:dyDescent="0.15">
      <c r="A31" s="18" t="s">
        <v>1076</v>
      </c>
    </row>
    <row r="32" spans="1:28" ht="12.75" customHeight="1" x14ac:dyDescent="0.15"/>
    <row r="33" spans="1:1" ht="12.75" customHeight="1" x14ac:dyDescent="0.15"/>
    <row r="34" spans="1:1" ht="12.75" customHeight="1" x14ac:dyDescent="0.15">
      <c r="A34" s="24" t="s">
        <v>11</v>
      </c>
    </row>
    <row r="35" spans="1:1" ht="12.75" customHeight="1" x14ac:dyDescent="0.15"/>
  </sheetData>
  <mergeCells count="5">
    <mergeCell ref="A2:AB2"/>
    <mergeCell ref="A4:AB4"/>
    <mergeCell ref="B7:AB7"/>
    <mergeCell ref="B15:AB15"/>
    <mergeCell ref="B23:AB23"/>
  </mergeCells>
  <hyperlinks>
    <hyperlink ref="A34" location="NOTAS!A1" display="NOTAS" xr:uid="{00000000-0004-0000-0600-000000000000}"/>
    <hyperlink ref="A1" location="ÍNDICE!A1" display="INDICE" xr:uid="{00000000-0004-0000-0600-000001000000}"/>
  </hyperlinks>
  <pageMargins left="0.75" right="0.75" top="1" bottom="1" header="0" footer="0"/>
  <pageSetup paperSize="11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35"/>
  <sheetViews>
    <sheetView showGridLines="0" zoomScaleNormal="100" workbookViewId="0"/>
  </sheetViews>
  <sheetFormatPr baseColWidth="10" defaultColWidth="10.83203125" defaultRowHeight="13" x14ac:dyDescent="0.15"/>
  <cols>
    <col min="1" max="1" width="17.1640625" style="1" customWidth="1"/>
    <col min="2" max="25" width="11.83203125" style="1" customWidth="1"/>
    <col min="26" max="26" width="11.83203125" style="57" customWidth="1"/>
    <col min="27" max="27" width="11.83203125" style="76" customWidth="1"/>
    <col min="28" max="28" width="11.83203125" style="1" customWidth="1"/>
    <col min="29" max="16384" width="10.83203125" style="1"/>
  </cols>
  <sheetData>
    <row r="1" spans="1:47" s="2" customFormat="1" x14ac:dyDescent="0.15">
      <c r="A1" s="56" t="s">
        <v>0</v>
      </c>
    </row>
    <row r="2" spans="1:47" s="2" customFormat="1" x14ac:dyDescent="0.1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47" s="2" customForma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58"/>
      <c r="AA3" s="77"/>
      <c r="AB3" s="3"/>
    </row>
    <row r="4" spans="1:47" s="2" customFormat="1" x14ac:dyDescent="0.15">
      <c r="A4" s="83" t="s">
        <v>1079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47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47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47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47" s="2" customFormat="1" ht="14" thickTop="1" x14ac:dyDescent="0.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8"/>
      <c r="AA8" s="77"/>
      <c r="AB8" s="3"/>
    </row>
    <row r="9" spans="1:47" s="2" customFormat="1" x14ac:dyDescent="0.15">
      <c r="A9" s="7" t="s">
        <v>3</v>
      </c>
      <c r="B9" s="8">
        <v>512.96450300000004</v>
      </c>
      <c r="C9" s="8">
        <v>807.66982800000005</v>
      </c>
      <c r="D9" s="8">
        <v>1025.552465</v>
      </c>
      <c r="E9" s="8">
        <v>1257.1866540000001</v>
      </c>
      <c r="F9" s="8">
        <v>1156.2937910000001</v>
      </c>
      <c r="G9" s="8">
        <v>1473.542029</v>
      </c>
      <c r="H9" s="8">
        <v>1396.1935140000001</v>
      </c>
      <c r="I9" s="8">
        <v>1302.163941</v>
      </c>
      <c r="J9" s="8">
        <v>1374.4729890000001</v>
      </c>
      <c r="K9" s="8">
        <v>1395.7076360000001</v>
      </c>
      <c r="L9" s="8">
        <v>1402.7621509999999</v>
      </c>
      <c r="M9" s="8">
        <v>1564.8067590000001</v>
      </c>
      <c r="N9" s="8">
        <v>1556.2747850000001</v>
      </c>
      <c r="O9" s="9">
        <v>1655.0891180000001</v>
      </c>
      <c r="P9" s="9">
        <v>1281.326575</v>
      </c>
      <c r="Q9" s="9">
        <v>1733.1559999999999</v>
      </c>
      <c r="R9" s="9">
        <v>2213.8528350000001</v>
      </c>
      <c r="S9" s="9">
        <v>1814.9175829999999</v>
      </c>
      <c r="T9" s="9">
        <v>1768.9280240000001</v>
      </c>
      <c r="U9" s="9">
        <v>1737.2258609999999</v>
      </c>
      <c r="V9" s="9">
        <v>1678.8263240000001</v>
      </c>
      <c r="W9" s="9">
        <v>1602.221714</v>
      </c>
      <c r="X9" s="9">
        <v>1096.4184540000003</v>
      </c>
      <c r="Y9" s="9">
        <v>1586.4638559999999</v>
      </c>
      <c r="Z9" s="9">
        <v>1124.6863750000002</v>
      </c>
      <c r="AA9" s="9">
        <v>838.72891700000014</v>
      </c>
      <c r="AB9" s="9">
        <f>SUM(B9:AA9)</f>
        <v>36357.432680999998</v>
      </c>
    </row>
    <row r="10" spans="1:47" s="2" customFormat="1" x14ac:dyDescent="0.15">
      <c r="A10" s="7" t="s">
        <v>4</v>
      </c>
      <c r="B10" s="8">
        <v>1540.8535830000001</v>
      </c>
      <c r="C10" s="8">
        <v>1812.797229</v>
      </c>
      <c r="D10" s="8">
        <v>2239.50693</v>
      </c>
      <c r="E10" s="8">
        <v>2882.3868859999998</v>
      </c>
      <c r="F10" s="8">
        <v>4089.5288049999999</v>
      </c>
      <c r="G10" s="8">
        <v>4991.3728460000002</v>
      </c>
      <c r="H10" s="8">
        <v>4607.5918979999997</v>
      </c>
      <c r="I10" s="8">
        <v>4864.9097119999997</v>
      </c>
      <c r="J10" s="8">
        <v>4842.223532</v>
      </c>
      <c r="K10" s="8">
        <v>5188.080062</v>
      </c>
      <c r="L10" s="8">
        <v>5518.4664339999999</v>
      </c>
      <c r="M10" s="8">
        <v>5294.492655</v>
      </c>
      <c r="N10" s="8">
        <v>4972.3639899999998</v>
      </c>
      <c r="O10" s="10">
        <v>4600.0942569999997</v>
      </c>
      <c r="P10" s="10">
        <v>3597.5313289999999</v>
      </c>
      <c r="Q10" s="10">
        <v>4501.4937129999998</v>
      </c>
      <c r="R10" s="10">
        <v>5019.5972830000001</v>
      </c>
      <c r="S10" s="10">
        <v>5289.768435</v>
      </c>
      <c r="T10" s="10">
        <v>5452.5698949999996</v>
      </c>
      <c r="U10" s="10">
        <v>5816.3083020000004</v>
      </c>
      <c r="V10" s="10">
        <v>5995.6728739999999</v>
      </c>
      <c r="W10" s="10">
        <v>5731.741849</v>
      </c>
      <c r="X10" s="10">
        <v>5635.6024870000019</v>
      </c>
      <c r="Y10" s="10">
        <v>5849.9795080000022</v>
      </c>
      <c r="Z10" s="10">
        <v>5121.3229599999986</v>
      </c>
      <c r="AA10" s="10">
        <v>3958.0221089999982</v>
      </c>
      <c r="AB10" s="9">
        <f t="shared" ref="AB10:AB13" si="0">SUM(B10:AA10)</f>
        <v>119414.27956299999</v>
      </c>
    </row>
    <row r="11" spans="1:47" s="2" customFormat="1" x14ac:dyDescent="0.15">
      <c r="A11" s="11" t="s">
        <v>5</v>
      </c>
      <c r="B11" s="8">
        <v>1860.210452</v>
      </c>
      <c r="C11" s="8">
        <v>2329.7391590000002</v>
      </c>
      <c r="D11" s="8">
        <v>3238.623744</v>
      </c>
      <c r="E11" s="8">
        <v>3659.5711289999999</v>
      </c>
      <c r="F11" s="8">
        <v>3547.8573689999998</v>
      </c>
      <c r="G11" s="8">
        <v>3513.888586</v>
      </c>
      <c r="H11" s="8">
        <v>3390.5940919999998</v>
      </c>
      <c r="I11" s="8">
        <v>3245.8177989999999</v>
      </c>
      <c r="J11" s="8">
        <v>2934.2660449999998</v>
      </c>
      <c r="K11" s="8">
        <v>2469.0073670000002</v>
      </c>
      <c r="L11" s="8">
        <v>2381.941695</v>
      </c>
      <c r="M11" s="8">
        <v>2415.6846639999999</v>
      </c>
      <c r="N11" s="8">
        <v>2360.8525690000001</v>
      </c>
      <c r="O11" s="12">
        <v>2423.0729190000002</v>
      </c>
      <c r="P11" s="12">
        <v>2007.1203829999999</v>
      </c>
      <c r="Q11" s="12">
        <v>2174.9501799999998</v>
      </c>
      <c r="R11" s="12">
        <v>2597.0830230000001</v>
      </c>
      <c r="S11" s="12">
        <v>2768.0246240000001</v>
      </c>
      <c r="T11" s="12">
        <v>3004.9512920000002</v>
      </c>
      <c r="U11" s="12">
        <v>3344.1195720000001</v>
      </c>
      <c r="V11" s="12">
        <v>3530.18885</v>
      </c>
      <c r="W11" s="12">
        <v>3495.559276</v>
      </c>
      <c r="X11" s="12">
        <v>3484.3459159999975</v>
      </c>
      <c r="Y11" s="12">
        <v>3955.292003999999</v>
      </c>
      <c r="Z11" s="12">
        <v>3954.8401900000017</v>
      </c>
      <c r="AA11" s="12">
        <v>3048.0961860000016</v>
      </c>
      <c r="AB11" s="9">
        <f t="shared" si="0"/>
        <v>77135.699085</v>
      </c>
    </row>
    <row r="12" spans="1:47" s="2" customFormat="1" x14ac:dyDescent="0.15">
      <c r="A12" s="7" t="s">
        <v>6</v>
      </c>
      <c r="B12" s="8">
        <v>415.67479200000008</v>
      </c>
      <c r="C12" s="8">
        <v>392.937794</v>
      </c>
      <c r="D12" s="8">
        <v>475.86852900000002</v>
      </c>
      <c r="E12" s="8">
        <v>565.18769700000007</v>
      </c>
      <c r="F12" s="8">
        <v>690.26572599999974</v>
      </c>
      <c r="G12" s="8">
        <v>794.65254599999992</v>
      </c>
      <c r="H12" s="8">
        <v>745.17582500000003</v>
      </c>
      <c r="I12" s="8">
        <v>768.31637399999988</v>
      </c>
      <c r="J12" s="8">
        <v>741.87014499999998</v>
      </c>
      <c r="K12" s="8">
        <v>784.95659499999965</v>
      </c>
      <c r="L12" s="8">
        <v>842.49887200000057</v>
      </c>
      <c r="M12" s="8">
        <v>976.95946100000026</v>
      </c>
      <c r="N12" s="8">
        <v>1046.138886</v>
      </c>
      <c r="O12" s="9">
        <v>1063.5370210000001</v>
      </c>
      <c r="P12" s="9">
        <v>886.95545800000014</v>
      </c>
      <c r="Q12" s="9">
        <v>1089.9681580000001</v>
      </c>
      <c r="R12" s="9">
        <v>1290.6611260000002</v>
      </c>
      <c r="S12" s="9">
        <v>1462.933988</v>
      </c>
      <c r="T12" s="9">
        <v>1530.7962370000002</v>
      </c>
      <c r="U12" s="9">
        <v>1666.9538630000002</v>
      </c>
      <c r="V12" s="9">
        <v>1644.3866690000004</v>
      </c>
      <c r="W12" s="9">
        <v>1596.3113229999999</v>
      </c>
      <c r="X12" s="9">
        <v>1607.7783959999997</v>
      </c>
      <c r="Y12" s="9">
        <v>1788.5764029999993</v>
      </c>
      <c r="Z12" s="9">
        <v>1740.6133480000005</v>
      </c>
      <c r="AA12" s="9">
        <v>1844.2554860000007</v>
      </c>
      <c r="AB12" s="9">
        <f t="shared" si="0"/>
        <v>28454.230717999999</v>
      </c>
    </row>
    <row r="13" spans="1:47" s="2" customFormat="1" x14ac:dyDescent="0.15">
      <c r="A13" s="7" t="s">
        <v>7</v>
      </c>
      <c r="B13" s="9">
        <v>4329.7033300000003</v>
      </c>
      <c r="C13" s="9">
        <v>5343.1440100000009</v>
      </c>
      <c r="D13" s="9">
        <v>6979.551668000001</v>
      </c>
      <c r="E13" s="9">
        <v>8364.3323659999987</v>
      </c>
      <c r="F13" s="9">
        <v>9483.945690999999</v>
      </c>
      <c r="G13" s="9">
        <v>10773.456006999999</v>
      </c>
      <c r="H13" s="9">
        <v>10139.555328999999</v>
      </c>
      <c r="I13" s="9">
        <v>10181.207826</v>
      </c>
      <c r="J13" s="9">
        <v>9892.8327110000009</v>
      </c>
      <c r="K13" s="9">
        <v>9837.7516599999999</v>
      </c>
      <c r="L13" s="9">
        <v>10145.669152</v>
      </c>
      <c r="M13" s="9">
        <v>10251.943539</v>
      </c>
      <c r="N13" s="9">
        <v>9935.6302300000007</v>
      </c>
      <c r="O13" s="9">
        <v>9741.793314999999</v>
      </c>
      <c r="P13" s="9">
        <v>7772.9337450000003</v>
      </c>
      <c r="Q13" s="9">
        <v>9499.5680509999984</v>
      </c>
      <c r="R13" s="9">
        <v>11121.194267000001</v>
      </c>
      <c r="S13" s="9">
        <v>11335.644630000001</v>
      </c>
      <c r="T13" s="9">
        <v>11757.245448</v>
      </c>
      <c r="U13" s="9">
        <v>12564.607598000001</v>
      </c>
      <c r="V13" s="9">
        <v>12849.074717</v>
      </c>
      <c r="W13" s="9">
        <v>12425.834162000001</v>
      </c>
      <c r="X13" s="9">
        <v>11824.145253000013</v>
      </c>
      <c r="Y13" s="9">
        <v>13180.311770999977</v>
      </c>
      <c r="Z13" s="9">
        <v>11941.462872999982</v>
      </c>
      <c r="AA13" s="9">
        <v>9689.1026980000006</v>
      </c>
      <c r="AB13" s="9">
        <f t="shared" si="0"/>
        <v>261361.642047</v>
      </c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</row>
    <row r="14" spans="1:47" s="2" customFormat="1" x14ac:dyDescent="0.15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47" s="2" customFormat="1" x14ac:dyDescent="0.15">
      <c r="A15" s="11"/>
      <c r="B15" s="85" t="s">
        <v>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47" s="2" customFormat="1" x14ac:dyDescent="0.15">
      <c r="A16" s="1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2" customFormat="1" x14ac:dyDescent="0.15">
      <c r="A17" s="7" t="s">
        <v>3</v>
      </c>
      <c r="B17" s="13">
        <f>B9/B$13*100</f>
        <v>11.847567001778851</v>
      </c>
      <c r="C17" s="72">
        <f t="shared" ref="C17:AB21" si="1">C9/C$13*100</f>
        <v>15.116003358479569</v>
      </c>
      <c r="D17" s="72">
        <f t="shared" si="1"/>
        <v>14.693672513407632</v>
      </c>
      <c r="E17" s="72">
        <f t="shared" si="1"/>
        <v>15.030328769697293</v>
      </c>
      <c r="F17" s="72">
        <f t="shared" si="1"/>
        <v>12.192117381031514</v>
      </c>
      <c r="G17" s="72">
        <f t="shared" si="1"/>
        <v>13.67752398155776</v>
      </c>
      <c r="H17" s="72">
        <f t="shared" si="1"/>
        <v>13.769770652631747</v>
      </c>
      <c r="I17" s="72">
        <f t="shared" si="1"/>
        <v>12.789876832438605</v>
      </c>
      <c r="J17" s="72">
        <f t="shared" si="1"/>
        <v>13.893624092841492</v>
      </c>
      <c r="K17" s="72">
        <f t="shared" si="1"/>
        <v>14.187262336321266</v>
      </c>
      <c r="L17" s="72">
        <f t="shared" si="1"/>
        <v>13.826216191205837</v>
      </c>
      <c r="M17" s="72">
        <f t="shared" si="1"/>
        <v>15.263513235780415</v>
      </c>
      <c r="N17" s="72">
        <f t="shared" si="1"/>
        <v>15.663573915028838</v>
      </c>
      <c r="O17" s="72">
        <f t="shared" si="1"/>
        <v>16.98957332066945</v>
      </c>
      <c r="P17" s="72">
        <f t="shared" si="1"/>
        <v>16.484465415959878</v>
      </c>
      <c r="Q17" s="72">
        <f t="shared" si="1"/>
        <v>18.244576918605837</v>
      </c>
      <c r="R17" s="72">
        <f t="shared" si="1"/>
        <v>19.906610583803769</v>
      </c>
      <c r="S17" s="72">
        <f t="shared" si="1"/>
        <v>16.01071348158521</v>
      </c>
      <c r="T17" s="72">
        <f t="shared" si="1"/>
        <v>15.045429066048023</v>
      </c>
      <c r="U17" s="72">
        <f t="shared" si="1"/>
        <v>13.826343938321854</v>
      </c>
      <c r="V17" s="72">
        <f t="shared" si="1"/>
        <v>13.065737113185472</v>
      </c>
      <c r="W17" s="72">
        <f t="shared" si="1"/>
        <v>12.894278912073572</v>
      </c>
      <c r="X17" s="78">
        <f t="shared" si="1"/>
        <v>9.2727079255206029</v>
      </c>
      <c r="Y17" s="78">
        <f t="shared" si="1"/>
        <v>12.036618583565087</v>
      </c>
      <c r="Z17" s="78">
        <f t="shared" si="1"/>
        <v>9.4183299563988179</v>
      </c>
      <c r="AA17" s="78">
        <f t="shared" si="1"/>
        <v>8.6564147696889258</v>
      </c>
      <c r="AB17" s="78">
        <f t="shared" si="1"/>
        <v>13.910776040526226</v>
      </c>
    </row>
    <row r="18" spans="1:28" s="2" customFormat="1" x14ac:dyDescent="0.15">
      <c r="A18" s="7" t="s">
        <v>4</v>
      </c>
      <c r="B18" s="72">
        <f t="shared" ref="B18:Q21" si="2">B10/B$13*100</f>
        <v>35.58797140495998</v>
      </c>
      <c r="C18" s="72">
        <f t="shared" si="2"/>
        <v>33.927538273481787</v>
      </c>
      <c r="D18" s="72">
        <f t="shared" si="2"/>
        <v>32.086687462573558</v>
      </c>
      <c r="E18" s="72">
        <f t="shared" si="2"/>
        <v>34.460453744240901</v>
      </c>
      <c r="F18" s="72">
        <f t="shared" si="2"/>
        <v>43.120542211464254</v>
      </c>
      <c r="G18" s="72">
        <f t="shared" si="2"/>
        <v>46.33028475502087</v>
      </c>
      <c r="H18" s="72">
        <f t="shared" si="2"/>
        <v>45.441755072058157</v>
      </c>
      <c r="I18" s="72">
        <f t="shared" si="2"/>
        <v>47.783227640009081</v>
      </c>
      <c r="J18" s="72">
        <f t="shared" si="2"/>
        <v>48.946784742613239</v>
      </c>
      <c r="K18" s="72">
        <f t="shared" si="2"/>
        <v>52.736440614724764</v>
      </c>
      <c r="L18" s="72">
        <f t="shared" si="2"/>
        <v>54.392335796916392</v>
      </c>
      <c r="M18" s="72">
        <f t="shared" si="2"/>
        <v>51.643794514268635</v>
      </c>
      <c r="N18" s="72">
        <f t="shared" si="2"/>
        <v>50.045783457060068</v>
      </c>
      <c r="O18" s="72">
        <f t="shared" si="2"/>
        <v>47.220199692770841</v>
      </c>
      <c r="P18" s="72">
        <f t="shared" si="2"/>
        <v>46.282799352485668</v>
      </c>
      <c r="Q18" s="72">
        <f t="shared" si="2"/>
        <v>47.386298922571932</v>
      </c>
      <c r="R18" s="72">
        <f t="shared" si="1"/>
        <v>45.135415877903391</v>
      </c>
      <c r="S18" s="72">
        <f t="shared" si="1"/>
        <v>46.664910621849657</v>
      </c>
      <c r="T18" s="72">
        <f t="shared" si="1"/>
        <v>46.376253001739663</v>
      </c>
      <c r="U18" s="72">
        <f t="shared" si="1"/>
        <v>46.291205329212382</v>
      </c>
      <c r="V18" s="72">
        <f t="shared" si="1"/>
        <v>46.662292858079581</v>
      </c>
      <c r="W18" s="78">
        <f t="shared" ref="W18:AB18" si="3">W10/W$13*100</f>
        <v>46.127622292984533</v>
      </c>
      <c r="X18" s="78">
        <f t="shared" si="3"/>
        <v>47.6618171243299</v>
      </c>
      <c r="Y18" s="78">
        <f t="shared" si="3"/>
        <v>44.384227092954191</v>
      </c>
      <c r="Z18" s="78">
        <f t="shared" si="3"/>
        <v>42.886897647854092</v>
      </c>
      <c r="AA18" s="78">
        <f t="shared" si="3"/>
        <v>40.850244159523697</v>
      </c>
      <c r="AB18" s="78">
        <f t="shared" si="3"/>
        <v>45.689290374723782</v>
      </c>
    </row>
    <row r="19" spans="1:28" s="2" customFormat="1" x14ac:dyDescent="0.15">
      <c r="A19" s="11" t="s">
        <v>5</v>
      </c>
      <c r="B19" s="72">
        <f t="shared" si="2"/>
        <v>42.963924089459496</v>
      </c>
      <c r="C19" s="72">
        <f t="shared" si="1"/>
        <v>43.602402530041481</v>
      </c>
      <c r="D19" s="72">
        <f t="shared" si="1"/>
        <v>46.401601392944933</v>
      </c>
      <c r="E19" s="72">
        <f t="shared" si="1"/>
        <v>43.752100811724254</v>
      </c>
      <c r="F19" s="72">
        <f t="shared" si="1"/>
        <v>37.409085675878742</v>
      </c>
      <c r="G19" s="72">
        <f t="shared" si="1"/>
        <v>32.616168699411489</v>
      </c>
      <c r="H19" s="72">
        <f t="shared" si="1"/>
        <v>33.439277976052949</v>
      </c>
      <c r="I19" s="72">
        <f t="shared" si="1"/>
        <v>31.880478765113462</v>
      </c>
      <c r="J19" s="72">
        <f t="shared" si="1"/>
        <v>29.660524247391162</v>
      </c>
      <c r="K19" s="72">
        <f t="shared" si="1"/>
        <v>25.097272754291101</v>
      </c>
      <c r="L19" s="72">
        <f t="shared" si="1"/>
        <v>23.477423315449343</v>
      </c>
      <c r="M19" s="72">
        <f t="shared" si="1"/>
        <v>23.56318735867357</v>
      </c>
      <c r="N19" s="72">
        <f t="shared" si="1"/>
        <v>23.76147777592967</v>
      </c>
      <c r="O19" s="72">
        <f t="shared" si="1"/>
        <v>24.872965794388755</v>
      </c>
      <c r="P19" s="72">
        <f t="shared" si="1"/>
        <v>25.821915493504566</v>
      </c>
      <c r="Q19" s="72">
        <f t="shared" si="1"/>
        <v>22.895253429665654</v>
      </c>
      <c r="R19" s="72">
        <f t="shared" si="1"/>
        <v>23.352555136154248</v>
      </c>
      <c r="S19" s="72">
        <f t="shared" si="1"/>
        <v>24.418766769331935</v>
      </c>
      <c r="T19" s="72">
        <f t="shared" si="1"/>
        <v>25.558293439482171</v>
      </c>
      <c r="U19" s="72">
        <f t="shared" si="1"/>
        <v>26.615392051975483</v>
      </c>
      <c r="V19" s="72">
        <f t="shared" si="1"/>
        <v>27.474265094975088</v>
      </c>
      <c r="W19" s="78">
        <f t="shared" ref="W19:AB19" si="4">W11/W$13*100</f>
        <v>28.131385228767385</v>
      </c>
      <c r="X19" s="78">
        <f t="shared" si="4"/>
        <v>29.468057448938662</v>
      </c>
      <c r="Y19" s="78">
        <f t="shared" si="4"/>
        <v>30.00909290099376</v>
      </c>
      <c r="Z19" s="78">
        <f t="shared" si="4"/>
        <v>33.118557014836249</v>
      </c>
      <c r="AA19" s="78">
        <f t="shared" si="4"/>
        <v>31.45901412139208</v>
      </c>
      <c r="AB19" s="78">
        <f t="shared" si="4"/>
        <v>29.513014412087635</v>
      </c>
    </row>
    <row r="20" spans="1:28" s="2" customFormat="1" x14ac:dyDescent="0.15">
      <c r="A20" s="7" t="s">
        <v>6</v>
      </c>
      <c r="B20" s="72">
        <f t="shared" si="2"/>
        <v>9.6005375038016751</v>
      </c>
      <c r="C20" s="72">
        <f t="shared" si="1"/>
        <v>7.3540558379971479</v>
      </c>
      <c r="D20" s="72">
        <f t="shared" si="1"/>
        <v>6.8180386310738594</v>
      </c>
      <c r="E20" s="72">
        <f t="shared" si="1"/>
        <v>6.7571166743375697</v>
      </c>
      <c r="F20" s="72">
        <f t="shared" si="1"/>
        <v>7.2782547316254957</v>
      </c>
      <c r="G20" s="72">
        <f t="shared" si="1"/>
        <v>7.3760225640099</v>
      </c>
      <c r="H20" s="72">
        <f t="shared" si="1"/>
        <v>7.3491962992571604</v>
      </c>
      <c r="I20" s="72">
        <f t="shared" si="1"/>
        <v>7.5464167624388487</v>
      </c>
      <c r="J20" s="72">
        <f t="shared" si="1"/>
        <v>7.4990669171540985</v>
      </c>
      <c r="K20" s="72">
        <f t="shared" si="1"/>
        <v>7.9790242946628691</v>
      </c>
      <c r="L20" s="72">
        <f t="shared" si="1"/>
        <v>8.3040246964284261</v>
      </c>
      <c r="M20" s="72">
        <f t="shared" si="1"/>
        <v>9.5295048912773801</v>
      </c>
      <c r="N20" s="72">
        <f t="shared" si="1"/>
        <v>10.529164851981411</v>
      </c>
      <c r="O20" s="72">
        <f t="shared" si="1"/>
        <v>10.917261192170963</v>
      </c>
      <c r="P20" s="72">
        <f t="shared" si="1"/>
        <v>11.410819738049884</v>
      </c>
      <c r="Q20" s="72">
        <f t="shared" si="1"/>
        <v>11.473870729156593</v>
      </c>
      <c r="R20" s="72">
        <f t="shared" si="1"/>
        <v>11.605418402138593</v>
      </c>
      <c r="S20" s="72">
        <f t="shared" si="1"/>
        <v>12.905609127233198</v>
      </c>
      <c r="T20" s="72">
        <f t="shared" si="1"/>
        <v>13.020024492730148</v>
      </c>
      <c r="U20" s="72">
        <f t="shared" si="1"/>
        <v>13.26705868049028</v>
      </c>
      <c r="V20" s="72">
        <f t="shared" si="1"/>
        <v>12.797704933759865</v>
      </c>
      <c r="W20" s="78">
        <f t="shared" ref="W20:AB20" si="5">W12/W$13*100</f>
        <v>12.846713566174502</v>
      </c>
      <c r="X20" s="78">
        <f t="shared" si="5"/>
        <v>13.597417501210716</v>
      </c>
      <c r="Y20" s="78">
        <f t="shared" si="5"/>
        <v>13.570061422487139</v>
      </c>
      <c r="Z20" s="78">
        <f t="shared" si="5"/>
        <v>14.576215380911004</v>
      </c>
      <c r="AA20" s="78">
        <f t="shared" si="5"/>
        <v>19.034326949395293</v>
      </c>
      <c r="AB20" s="78">
        <f t="shared" si="5"/>
        <v>10.886919172662356</v>
      </c>
    </row>
    <row r="21" spans="1:28" s="2" customFormat="1" x14ac:dyDescent="0.15">
      <c r="A21" s="7" t="s">
        <v>7</v>
      </c>
      <c r="B21" s="72">
        <f t="shared" si="2"/>
        <v>100</v>
      </c>
      <c r="C21" s="72">
        <f t="shared" si="1"/>
        <v>100</v>
      </c>
      <c r="D21" s="72">
        <f t="shared" si="1"/>
        <v>100</v>
      </c>
      <c r="E21" s="72">
        <f t="shared" si="1"/>
        <v>100</v>
      </c>
      <c r="F21" s="72">
        <f t="shared" si="1"/>
        <v>100</v>
      </c>
      <c r="G21" s="72">
        <f t="shared" si="1"/>
        <v>100</v>
      </c>
      <c r="H21" s="72">
        <f t="shared" si="1"/>
        <v>100</v>
      </c>
      <c r="I21" s="72">
        <f t="shared" si="1"/>
        <v>100</v>
      </c>
      <c r="J21" s="72">
        <f t="shared" si="1"/>
        <v>100</v>
      </c>
      <c r="K21" s="72">
        <f t="shared" si="1"/>
        <v>100</v>
      </c>
      <c r="L21" s="72">
        <f t="shared" si="1"/>
        <v>100</v>
      </c>
      <c r="M21" s="72">
        <f t="shared" si="1"/>
        <v>100</v>
      </c>
      <c r="N21" s="72">
        <f t="shared" si="1"/>
        <v>100</v>
      </c>
      <c r="O21" s="72">
        <f t="shared" si="1"/>
        <v>100</v>
      </c>
      <c r="P21" s="72">
        <f t="shared" si="1"/>
        <v>100</v>
      </c>
      <c r="Q21" s="72">
        <f t="shared" si="1"/>
        <v>100</v>
      </c>
      <c r="R21" s="72">
        <f t="shared" si="1"/>
        <v>100</v>
      </c>
      <c r="S21" s="72">
        <f t="shared" si="1"/>
        <v>100</v>
      </c>
      <c r="T21" s="72">
        <f t="shared" si="1"/>
        <v>100</v>
      </c>
      <c r="U21" s="72">
        <f t="shared" si="1"/>
        <v>100</v>
      </c>
      <c r="V21" s="72">
        <f t="shared" si="1"/>
        <v>100</v>
      </c>
      <c r="W21" s="78">
        <f t="shared" ref="W21:AB21" si="6">W13/W$13*100</f>
        <v>100</v>
      </c>
      <c r="X21" s="78">
        <f t="shared" si="6"/>
        <v>100</v>
      </c>
      <c r="Y21" s="78">
        <f t="shared" si="6"/>
        <v>100</v>
      </c>
      <c r="Z21" s="78">
        <f t="shared" si="6"/>
        <v>100</v>
      </c>
      <c r="AA21" s="78">
        <f t="shared" si="6"/>
        <v>100</v>
      </c>
      <c r="AB21" s="78">
        <f t="shared" si="6"/>
        <v>100</v>
      </c>
    </row>
    <row r="22" spans="1:28" s="2" customFormat="1" x14ac:dyDescent="0.15">
      <c r="A22" s="11"/>
    </row>
    <row r="23" spans="1:28" s="2" customFormat="1" x14ac:dyDescent="0.15">
      <c r="A23" s="11"/>
      <c r="B23" s="85" t="s">
        <v>9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s="2" customFormat="1" x14ac:dyDescent="0.1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2" customFormat="1" x14ac:dyDescent="0.15">
      <c r="A25" s="7" t="s">
        <v>3</v>
      </c>
      <c r="B25" s="15" t="s">
        <v>10</v>
      </c>
      <c r="C25" s="16">
        <f>IF(B9=0,"--",((C9/B9)*100-100))</f>
        <v>57.451407120075118</v>
      </c>
      <c r="D25" s="16">
        <f t="shared" ref="D25:V29" si="7">IF(C9=0,"--",((D9/C9)*100-100))</f>
        <v>26.976696348746117</v>
      </c>
      <c r="E25" s="16">
        <f t="shared" si="7"/>
        <v>22.586283676866799</v>
      </c>
      <c r="F25" s="16">
        <f t="shared" si="7"/>
        <v>-8.0252890594239403</v>
      </c>
      <c r="G25" s="16">
        <f t="shared" si="7"/>
        <v>27.436646332385251</v>
      </c>
      <c r="H25" s="16">
        <f t="shared" si="7"/>
        <v>-5.2491556723693549</v>
      </c>
      <c r="I25" s="16">
        <f t="shared" si="7"/>
        <v>-6.7347091973383897</v>
      </c>
      <c r="J25" s="16">
        <f t="shared" si="7"/>
        <v>5.5529911191113399</v>
      </c>
      <c r="K25" s="16">
        <f t="shared" si="7"/>
        <v>1.5449301055708133</v>
      </c>
      <c r="L25" s="16">
        <f t="shared" si="7"/>
        <v>0.50544360566927082</v>
      </c>
      <c r="M25" s="16">
        <f t="shared" si="7"/>
        <v>11.551823513664232</v>
      </c>
      <c r="N25" s="16">
        <f t="shared" si="7"/>
        <v>-0.54524138210217643</v>
      </c>
      <c r="O25" s="16">
        <f t="shared" si="7"/>
        <v>6.3494142520596171</v>
      </c>
      <c r="P25" s="16">
        <f t="shared" si="7"/>
        <v>-22.582623433090561</v>
      </c>
      <c r="Q25" s="16">
        <f t="shared" si="7"/>
        <v>35.262628108684936</v>
      </c>
      <c r="R25" s="16">
        <f t="shared" si="7"/>
        <v>27.735347250911076</v>
      </c>
      <c r="S25" s="16">
        <f t="shared" si="7"/>
        <v>-18.019953525953326</v>
      </c>
      <c r="T25" s="16">
        <f t="shared" si="7"/>
        <v>-2.5339750648060004</v>
      </c>
      <c r="U25" s="16">
        <f t="shared" si="7"/>
        <v>-1.7921680571442096</v>
      </c>
      <c r="V25" s="16">
        <f t="shared" si="7"/>
        <v>-3.3616548262977943</v>
      </c>
      <c r="W25" s="16">
        <f t="shared" ref="W25" si="8">IF(V9=0,"--",((W9/V9)*100-100))</f>
        <v>-4.5629859923497378</v>
      </c>
      <c r="X25" s="16">
        <f t="shared" ref="X25" si="9">IF(W9=0,"--",((X9/W9)*100-100))</f>
        <v>-31.568868127323341</v>
      </c>
      <c r="Y25" s="16">
        <f t="shared" ref="Y25" si="10">IF(X9=0,"--",((Y9/X9)*100-100))</f>
        <v>44.695107074511128</v>
      </c>
      <c r="Z25" s="16">
        <f t="shared" ref="Z25" si="11">IF(Y9=0,"--",((Z9/Y9)*100-100))</f>
        <v>-29.107343306534162</v>
      </c>
      <c r="AA25" s="16">
        <f t="shared" ref="AA25" si="12">IF(Z9=0,"--",((AA9/Z9)*100-100))</f>
        <v>-25.425528783524214</v>
      </c>
      <c r="AB25" s="16">
        <f>POWER(AA9/B9,1/26)*100-100</f>
        <v>1.9090745741714414</v>
      </c>
    </row>
    <row r="26" spans="1:28" s="2" customFormat="1" x14ac:dyDescent="0.15">
      <c r="A26" s="7" t="s">
        <v>4</v>
      </c>
      <c r="B26" s="15" t="s">
        <v>10</v>
      </c>
      <c r="C26" s="16">
        <f t="shared" ref="C26:R29" si="13">IF(B10=0,"--",((C10/B10)*100-100))</f>
        <v>17.64889597560159</v>
      </c>
      <c r="D26" s="16">
        <f t="shared" si="13"/>
        <v>23.538744111793861</v>
      </c>
      <c r="E26" s="16">
        <f t="shared" si="13"/>
        <v>28.706316885565514</v>
      </c>
      <c r="F26" s="16">
        <f t="shared" si="13"/>
        <v>41.879940713829626</v>
      </c>
      <c r="G26" s="16">
        <f t="shared" si="13"/>
        <v>22.052517148121666</v>
      </c>
      <c r="H26" s="16">
        <f t="shared" si="13"/>
        <v>-7.6888856000319805</v>
      </c>
      <c r="I26" s="16">
        <f t="shared" si="13"/>
        <v>5.5846485473614251</v>
      </c>
      <c r="J26" s="16">
        <f t="shared" si="13"/>
        <v>-0.46632273450093464</v>
      </c>
      <c r="K26" s="16">
        <f t="shared" si="13"/>
        <v>7.1425147499778916</v>
      </c>
      <c r="L26" s="16">
        <f t="shared" si="13"/>
        <v>6.3681818331970135</v>
      </c>
      <c r="M26" s="16">
        <f t="shared" si="13"/>
        <v>-4.0586235628809533</v>
      </c>
      <c r="N26" s="16">
        <f t="shared" si="13"/>
        <v>-6.0842215862890896</v>
      </c>
      <c r="O26" s="16">
        <f t="shared" si="13"/>
        <v>-7.486775580964661</v>
      </c>
      <c r="P26" s="16">
        <f t="shared" si="13"/>
        <v>-21.794399679406396</v>
      </c>
      <c r="Q26" s="16">
        <f t="shared" si="13"/>
        <v>25.127297063769376</v>
      </c>
      <c r="R26" s="16">
        <f t="shared" si="13"/>
        <v>11.509592216107151</v>
      </c>
      <c r="S26" s="16">
        <f t="shared" si="7"/>
        <v>5.382327241968099</v>
      </c>
      <c r="T26" s="16">
        <f t="shared" si="7"/>
        <v>3.0776670472532714</v>
      </c>
      <c r="U26" s="16">
        <f t="shared" si="7"/>
        <v>6.6709535871066805</v>
      </c>
      <c r="V26" s="16">
        <f t="shared" ref="V26:V29" si="14">IF(U10=0,"--",((V10/U10)*100-100))</f>
        <v>3.0838216044758724</v>
      </c>
      <c r="W26" s="16">
        <f t="shared" ref="W26:W29" si="15">IF(V10=0,"--",((W10/V10)*100-100))</f>
        <v>-4.4020251028792075</v>
      </c>
      <c r="X26" s="16">
        <f t="shared" ref="X26:X29" si="16">IF(W10=0,"--",((X10/W10)*100-100))</f>
        <v>-1.6773149337975042</v>
      </c>
      <c r="Y26" s="16">
        <f t="shared" ref="Y26:Y29" si="17">IF(X10=0,"--",((Y10/X10)*100-100))</f>
        <v>3.8039769748579317</v>
      </c>
      <c r="Z26" s="16">
        <f t="shared" ref="Z26:Z29" si="18">IF(Y10=0,"--",((Z10/Y10)*100-100))</f>
        <v>-12.455711118364547</v>
      </c>
      <c r="AA26" s="16">
        <f t="shared" ref="AA26:AA29" si="19">IF(Z10=0,"--",((AA10/Z10)*100-100))</f>
        <v>-22.714850441691354</v>
      </c>
      <c r="AB26" s="16">
        <f t="shared" ref="AB26:AB29" si="20">POWER(AA10/B10,1/26)*100-100</f>
        <v>3.6951251579900202</v>
      </c>
    </row>
    <row r="27" spans="1:28" s="2" customFormat="1" x14ac:dyDescent="0.15">
      <c r="A27" s="11" t="s">
        <v>5</v>
      </c>
      <c r="B27" s="15" t="s">
        <v>10</v>
      </c>
      <c r="C27" s="16">
        <f t="shared" si="13"/>
        <v>25.240622989468079</v>
      </c>
      <c r="D27" s="16">
        <f t="shared" si="7"/>
        <v>39.012289486953648</v>
      </c>
      <c r="E27" s="16">
        <f t="shared" si="7"/>
        <v>12.997724288900912</v>
      </c>
      <c r="F27" s="16">
        <f t="shared" si="7"/>
        <v>-3.0526462271694328</v>
      </c>
      <c r="G27" s="16">
        <f t="shared" si="7"/>
        <v>-0.95744500037706359</v>
      </c>
      <c r="H27" s="16">
        <f t="shared" si="7"/>
        <v>-3.5087764162822026</v>
      </c>
      <c r="I27" s="16">
        <f t="shared" si="7"/>
        <v>-4.2699388092958372</v>
      </c>
      <c r="J27" s="16">
        <f t="shared" si="7"/>
        <v>-9.598559540094513</v>
      </c>
      <c r="K27" s="16">
        <f t="shared" si="7"/>
        <v>-15.856049549181208</v>
      </c>
      <c r="L27" s="16">
        <f t="shared" si="7"/>
        <v>-3.5263431435520829</v>
      </c>
      <c r="M27" s="16">
        <f t="shared" si="7"/>
        <v>1.4166160771622174</v>
      </c>
      <c r="N27" s="16">
        <f t="shared" si="7"/>
        <v>-2.2698366147345723</v>
      </c>
      <c r="O27" s="16">
        <f t="shared" si="7"/>
        <v>2.6355034116490828</v>
      </c>
      <c r="P27" s="16">
        <f t="shared" si="7"/>
        <v>-17.166323503448808</v>
      </c>
      <c r="Q27" s="16">
        <f t="shared" si="7"/>
        <v>8.3617205236662642</v>
      </c>
      <c r="R27" s="16">
        <f t="shared" si="7"/>
        <v>19.408851148949097</v>
      </c>
      <c r="S27" s="16">
        <f t="shared" si="7"/>
        <v>6.5820614699694318</v>
      </c>
      <c r="T27" s="16">
        <f t="shared" si="7"/>
        <v>8.5594133067220923</v>
      </c>
      <c r="U27" s="16">
        <f t="shared" si="7"/>
        <v>11.286980953833051</v>
      </c>
      <c r="V27" s="16">
        <f t="shared" si="14"/>
        <v>5.5640737118953751</v>
      </c>
      <c r="W27" s="16">
        <f t="shared" si="15"/>
        <v>-0.98095528232151707</v>
      </c>
      <c r="X27" s="16">
        <f t="shared" si="16"/>
        <v>-0.32078872405317327</v>
      </c>
      <c r="Y27" s="16">
        <f t="shared" si="17"/>
        <v>13.516054357216163</v>
      </c>
      <c r="Z27" s="16">
        <f t="shared" si="18"/>
        <v>-1.1423025140501863E-2</v>
      </c>
      <c r="AA27" s="16">
        <f t="shared" si="19"/>
        <v>-22.927449920549122</v>
      </c>
      <c r="AB27" s="16">
        <f t="shared" si="20"/>
        <v>1.917488938212685</v>
      </c>
    </row>
    <row r="28" spans="1:28" s="2" customFormat="1" x14ac:dyDescent="0.15">
      <c r="A28" s="7" t="s">
        <v>6</v>
      </c>
      <c r="B28" s="15" t="s">
        <v>10</v>
      </c>
      <c r="C28" s="16">
        <f t="shared" si="13"/>
        <v>-5.4699006140358222</v>
      </c>
      <c r="D28" s="16">
        <f t="shared" si="7"/>
        <v>21.105308846926533</v>
      </c>
      <c r="E28" s="16">
        <f t="shared" si="7"/>
        <v>18.769715279910869</v>
      </c>
      <c r="F28" s="16">
        <f t="shared" si="7"/>
        <v>22.130352388049175</v>
      </c>
      <c r="G28" s="16">
        <f t="shared" si="7"/>
        <v>15.122700732210518</v>
      </c>
      <c r="H28" s="16">
        <f t="shared" si="7"/>
        <v>-6.2262080766050758</v>
      </c>
      <c r="I28" s="16">
        <f t="shared" si="7"/>
        <v>3.1053810689577688</v>
      </c>
      <c r="J28" s="16">
        <f t="shared" si="7"/>
        <v>-3.4421014434868624</v>
      </c>
      <c r="K28" s="16">
        <f t="shared" si="7"/>
        <v>5.8078155982405235</v>
      </c>
      <c r="L28" s="16">
        <f t="shared" si="7"/>
        <v>7.3306317019988825</v>
      </c>
      <c r="M28" s="16">
        <f t="shared" si="7"/>
        <v>15.959735195942159</v>
      </c>
      <c r="N28" s="16">
        <f t="shared" si="7"/>
        <v>7.0810947395083019</v>
      </c>
      <c r="O28" s="16">
        <f t="shared" si="7"/>
        <v>1.6630808043589127</v>
      </c>
      <c r="P28" s="16">
        <f t="shared" si="7"/>
        <v>-16.603236136901714</v>
      </c>
      <c r="Q28" s="16">
        <f t="shared" si="7"/>
        <v>22.888714215454996</v>
      </c>
      <c r="R28" s="16">
        <f t="shared" si="7"/>
        <v>18.41273678749063</v>
      </c>
      <c r="S28" s="16">
        <f t="shared" si="7"/>
        <v>13.347644748076164</v>
      </c>
      <c r="T28" s="16">
        <f t="shared" si="7"/>
        <v>4.6387772487790642</v>
      </c>
      <c r="U28" s="16">
        <f t="shared" si="7"/>
        <v>8.8945623662386879</v>
      </c>
      <c r="V28" s="16">
        <f t="shared" si="14"/>
        <v>-1.3537983564455516</v>
      </c>
      <c r="W28" s="16">
        <f t="shared" si="15"/>
        <v>-2.9236034873255505</v>
      </c>
      <c r="X28" s="16">
        <f t="shared" si="16"/>
        <v>0.71834815895745407</v>
      </c>
      <c r="Y28" s="16">
        <f t="shared" si="17"/>
        <v>11.245206892306058</v>
      </c>
      <c r="Z28" s="16">
        <f t="shared" si="18"/>
        <v>-2.681632997033276</v>
      </c>
      <c r="AA28" s="16">
        <f t="shared" si="19"/>
        <v>5.9543458125888264</v>
      </c>
      <c r="AB28" s="16">
        <f t="shared" si="20"/>
        <v>5.897865760864903</v>
      </c>
    </row>
    <row r="29" spans="1:28" s="2" customFormat="1" x14ac:dyDescent="0.15">
      <c r="A29" s="11" t="s">
        <v>7</v>
      </c>
      <c r="B29" s="15" t="s">
        <v>10</v>
      </c>
      <c r="C29" s="16">
        <f t="shared" si="13"/>
        <v>23.40670024613442</v>
      </c>
      <c r="D29" s="16">
        <f t="shared" si="7"/>
        <v>30.626306439380414</v>
      </c>
      <c r="E29" s="16">
        <f t="shared" si="7"/>
        <v>19.840539390932094</v>
      </c>
      <c r="F29" s="16">
        <f t="shared" si="7"/>
        <v>13.385567144020882</v>
      </c>
      <c r="G29" s="16">
        <f t="shared" si="7"/>
        <v>13.596770352910269</v>
      </c>
      <c r="H29" s="16">
        <f t="shared" si="7"/>
        <v>-5.8839120667325915</v>
      </c>
      <c r="I29" s="16">
        <f t="shared" si="7"/>
        <v>0.41079214668194197</v>
      </c>
      <c r="J29" s="16">
        <f t="shared" si="7"/>
        <v>-2.8324253853611339</v>
      </c>
      <c r="K29" s="16">
        <f t="shared" si="7"/>
        <v>-0.55677734183005612</v>
      </c>
      <c r="L29" s="16">
        <f t="shared" si="7"/>
        <v>3.1299579684653338</v>
      </c>
      <c r="M29" s="16">
        <f t="shared" si="7"/>
        <v>1.0474852413164797</v>
      </c>
      <c r="N29" s="16">
        <f t="shared" si="7"/>
        <v>-3.0853984690482719</v>
      </c>
      <c r="O29" s="16">
        <f t="shared" si="7"/>
        <v>-1.9509272236674491</v>
      </c>
      <c r="P29" s="16">
        <f t="shared" si="7"/>
        <v>-20.210442844937319</v>
      </c>
      <c r="Q29" s="16">
        <f t="shared" si="7"/>
        <v>22.213418544969187</v>
      </c>
      <c r="R29" s="16">
        <f t="shared" si="7"/>
        <v>17.070525810163531</v>
      </c>
      <c r="S29" s="16">
        <f t="shared" si="7"/>
        <v>1.9283033624935513</v>
      </c>
      <c r="T29" s="16">
        <f t="shared" si="7"/>
        <v>3.719248721720021</v>
      </c>
      <c r="U29" s="16">
        <f t="shared" si="7"/>
        <v>6.8669328506477711</v>
      </c>
      <c r="V29" s="16">
        <f t="shared" si="14"/>
        <v>2.2640350427281248</v>
      </c>
      <c r="W29" s="16">
        <f t="shared" si="15"/>
        <v>-3.2939380019327729</v>
      </c>
      <c r="X29" s="16">
        <f t="shared" si="16"/>
        <v>-4.8422415843922977</v>
      </c>
      <c r="Y29" s="16">
        <f t="shared" si="17"/>
        <v>11.469467678062202</v>
      </c>
      <c r="Z29" s="16">
        <f t="shared" si="18"/>
        <v>-9.3992381934832139</v>
      </c>
      <c r="AA29" s="16">
        <f t="shared" si="19"/>
        <v>-18.861677157600496</v>
      </c>
      <c r="AB29" s="16">
        <f t="shared" si="20"/>
        <v>3.1465778745108537</v>
      </c>
    </row>
    <row r="30" spans="1:28" s="2" customFormat="1" ht="14" thickBot="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s="2" customFormat="1" ht="14" thickTop="1" x14ac:dyDescent="0.15">
      <c r="A31" s="18" t="s">
        <v>1076</v>
      </c>
    </row>
    <row r="32" spans="1:28" ht="12.75" customHeight="1" x14ac:dyDescent="0.15"/>
    <row r="33" spans="1:8" ht="12.75" customHeight="1" x14ac:dyDescent="0.15"/>
    <row r="34" spans="1:8" ht="12.75" customHeight="1" x14ac:dyDescent="0.15">
      <c r="A34" s="1" t="s">
        <v>11</v>
      </c>
      <c r="H34" s="1" t="s">
        <v>12</v>
      </c>
    </row>
    <row r="35" spans="1:8" ht="12.75" customHeight="1" x14ac:dyDescent="0.15"/>
  </sheetData>
  <mergeCells count="5">
    <mergeCell ref="A2:AB2"/>
    <mergeCell ref="A4:AB4"/>
    <mergeCell ref="B7:AB7"/>
    <mergeCell ref="B15:AB15"/>
    <mergeCell ref="B23:AB23"/>
  </mergeCells>
  <hyperlinks>
    <hyperlink ref="A34" location="NOTAS!A1" display="NOTAS" xr:uid="{00000000-0004-0000-0700-000000000000}"/>
    <hyperlink ref="A1" location="ÍNDICE!A1" display="INDICE" xr:uid="{00000000-0004-0000-0700-000001000000}"/>
  </hyperlinks>
  <printOptions horizontalCentered="1" verticalCentered="1"/>
  <pageMargins left="0.19685039370078741" right="0.19685039370078741" top="0.19685039370078741" bottom="0.1968503937007874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9"/>
  <sheetViews>
    <sheetView showGridLines="0" workbookViewId="0"/>
  </sheetViews>
  <sheetFormatPr baseColWidth="10" defaultColWidth="12.5" defaultRowHeight="13" x14ac:dyDescent="0.15"/>
  <cols>
    <col min="1" max="1" width="17.1640625" style="1" customWidth="1"/>
    <col min="2" max="25" width="11.6640625" style="1" customWidth="1"/>
    <col min="26" max="26" width="11.6640625" style="66" customWidth="1"/>
    <col min="27" max="27" width="11.6640625" style="76" customWidth="1"/>
    <col min="28" max="28" width="11.6640625" style="1" customWidth="1"/>
    <col min="29" max="16384" width="12.5" style="1"/>
  </cols>
  <sheetData>
    <row r="1" spans="1:28" s="2" customFormat="1" x14ac:dyDescent="0.15">
      <c r="A1" s="56" t="s">
        <v>0</v>
      </c>
    </row>
    <row r="2" spans="1:28" s="2" customFormat="1" x14ac:dyDescent="0.15">
      <c r="A2" s="83" t="s">
        <v>1057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2" customFormat="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67"/>
      <c r="AA3" s="77"/>
      <c r="AB3" s="43"/>
    </row>
    <row r="4" spans="1:28" s="2" customFormat="1" x14ac:dyDescent="0.15">
      <c r="A4" s="83" t="s">
        <v>1080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s="2" customFormat="1" ht="14" thickBo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2" customFormat="1" ht="14" thickTop="1" x14ac:dyDescent="0.15">
      <c r="A6" s="5"/>
      <c r="B6" s="6">
        <v>1995</v>
      </c>
      <c r="C6" s="6">
        <v>1996</v>
      </c>
      <c r="D6" s="6">
        <v>1997</v>
      </c>
      <c r="E6" s="6">
        <v>1998</v>
      </c>
      <c r="F6" s="6">
        <v>1999</v>
      </c>
      <c r="G6" s="6">
        <v>2000</v>
      </c>
      <c r="H6" s="6">
        <v>2001</v>
      </c>
      <c r="I6" s="6">
        <v>2002</v>
      </c>
      <c r="J6" s="6">
        <v>2003</v>
      </c>
      <c r="K6" s="6">
        <v>2004</v>
      </c>
      <c r="L6" s="6">
        <v>2005</v>
      </c>
      <c r="M6" s="6">
        <v>2006</v>
      </c>
      <c r="N6" s="6">
        <v>2007</v>
      </c>
      <c r="O6" s="6">
        <v>2008</v>
      </c>
      <c r="P6" s="6">
        <v>2009</v>
      </c>
      <c r="Q6" s="6">
        <v>2010</v>
      </c>
      <c r="R6" s="6">
        <v>2011</v>
      </c>
      <c r="S6" s="6">
        <v>2012</v>
      </c>
      <c r="T6" s="6">
        <v>2013</v>
      </c>
      <c r="U6" s="6">
        <v>2014</v>
      </c>
      <c r="V6" s="6">
        <v>2015</v>
      </c>
      <c r="W6" s="6">
        <v>2016</v>
      </c>
      <c r="X6" s="6">
        <v>2017</v>
      </c>
      <c r="Y6" s="6">
        <v>2018</v>
      </c>
      <c r="Z6" s="6">
        <v>2019</v>
      </c>
      <c r="AA6" s="6">
        <v>2020</v>
      </c>
      <c r="AB6" s="6" t="s">
        <v>1078</v>
      </c>
    </row>
    <row r="7" spans="1:28" s="2" customFormat="1" ht="14" thickBot="1" x14ac:dyDescent="0.2">
      <c r="A7" s="5"/>
      <c r="B7" s="84" t="s">
        <v>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s="2" customFormat="1" ht="14" thickTop="1" x14ac:dyDescent="0.15">
      <c r="A8" s="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67"/>
      <c r="AA8" s="77"/>
      <c r="AB8" s="43"/>
    </row>
    <row r="9" spans="1:28" s="2" customFormat="1" x14ac:dyDescent="0.15">
      <c r="A9" s="50" t="s">
        <v>3</v>
      </c>
      <c r="B9" s="8">
        <f>'C1'!B9-'C2'!B9</f>
        <v>425.43851799999993</v>
      </c>
      <c r="C9" s="8">
        <f>'C1'!C9-'C2'!C9</f>
        <v>61.317874999999958</v>
      </c>
      <c r="D9" s="8">
        <f>'C1'!D9-'C2'!D9</f>
        <v>-167.11989399999993</v>
      </c>
      <c r="E9" s="8">
        <f>'C1'!E9-'C2'!E9</f>
        <v>-561.53013800000008</v>
      </c>
      <c r="F9" s="8">
        <f>'C1'!F9-'C2'!F9</f>
        <v>-475.923179</v>
      </c>
      <c r="G9" s="8">
        <f>'C1'!G9-'C2'!G9</f>
        <v>-695.58621499999992</v>
      </c>
      <c r="H9" s="8">
        <f>'C1'!H9-'C2'!H9</f>
        <v>-638.23903200000007</v>
      </c>
      <c r="I9" s="8">
        <f>'C1'!I9-'C2'!I9</f>
        <v>-544.49609900000007</v>
      </c>
      <c r="J9" s="8">
        <f>'C1'!J9-'C2'!J9</f>
        <v>-660.06941500000005</v>
      </c>
      <c r="K9" s="8">
        <f>'C1'!K9-'C2'!K9</f>
        <v>-527.91036700000006</v>
      </c>
      <c r="L9" s="8">
        <f>'C1'!L9-'C2'!L9</f>
        <v>-523.54130599999985</v>
      </c>
      <c r="M9" s="8">
        <f>'C1'!M9-'C2'!M9</f>
        <v>-812.50625700000001</v>
      </c>
      <c r="N9" s="8">
        <f>'C1'!N9-'C2'!N9</f>
        <v>-828.50095500000009</v>
      </c>
      <c r="O9" s="8">
        <f>'C1'!O9-'C2'!O9</f>
        <v>-900.21641800000009</v>
      </c>
      <c r="P9" s="8">
        <f>'C1'!P9-'C2'!P9</f>
        <v>-687.32441800000004</v>
      </c>
      <c r="Q9" s="8">
        <f>'C1'!Q9-'C2'!Q9</f>
        <v>-968.72441299999991</v>
      </c>
      <c r="R9" s="8">
        <f>'C1'!R9-'C2'!R9</f>
        <v>-1289.1754490000003</v>
      </c>
      <c r="S9" s="8">
        <f>'C1'!S9-'C2'!S9</f>
        <v>-886.21408999999994</v>
      </c>
      <c r="T9" s="8">
        <f>'C1'!T9-'C2'!T9</f>
        <v>-868.22559000000001</v>
      </c>
      <c r="U9" s="8">
        <f>'C1'!U9-'C2'!U9</f>
        <v>-923.77919699999984</v>
      </c>
      <c r="V9" s="8">
        <f>'C1'!V9-'C2'!V9</f>
        <v>-925.64088400000014</v>
      </c>
      <c r="W9" s="8">
        <f>'C1'!W9-'C2'!W9</f>
        <v>-928.34277900000006</v>
      </c>
      <c r="X9" s="8">
        <f>'C1'!X9-'C2'!X9</f>
        <v>-692.10779800000034</v>
      </c>
      <c r="Y9" s="8">
        <f>'C1'!Y9-'C2'!Y9</f>
        <v>-1069.4422359999999</v>
      </c>
      <c r="Z9" s="8">
        <f>'C1'!Z9-'C2'!Z9</f>
        <v>-802.53821700000026</v>
      </c>
      <c r="AA9" s="8">
        <f>'C1'!AA9-'C2'!AA9</f>
        <v>-535.20141900000021</v>
      </c>
      <c r="AB9" s="8">
        <f>'C1'!AB9-'C2'!AB9</f>
        <v>-17425.599371999993</v>
      </c>
    </row>
    <row r="10" spans="1:28" s="2" customFormat="1" x14ac:dyDescent="0.15">
      <c r="A10" s="50" t="s">
        <v>4</v>
      </c>
      <c r="B10" s="8">
        <f>'C1'!B10-'C2'!B10</f>
        <v>-943.53725700000007</v>
      </c>
      <c r="C10" s="8">
        <f>'C1'!C10-'C2'!C10</f>
        <v>-1069.8062009999999</v>
      </c>
      <c r="D10" s="8">
        <f>'C1'!D10-'C2'!D10</f>
        <v>-1275.287867</v>
      </c>
      <c r="E10" s="8">
        <f>'C1'!E10-'C2'!E10</f>
        <v>-2008.8648499999999</v>
      </c>
      <c r="F10" s="8">
        <f>'C1'!F10-'C2'!F10</f>
        <v>-3101.3962280000001</v>
      </c>
      <c r="G10" s="8">
        <f>'C1'!G10-'C2'!G10</f>
        <v>-3778.5194730000003</v>
      </c>
      <c r="H10" s="8">
        <f>'C1'!H10-'C2'!H10</f>
        <v>-3692.4193269999996</v>
      </c>
      <c r="I10" s="8">
        <f>'C1'!I10-'C2'!I10</f>
        <v>-3956.3324369999996</v>
      </c>
      <c r="J10" s="8">
        <f>'C1'!J10-'C2'!J10</f>
        <v>-3999.1831790000001</v>
      </c>
      <c r="K10" s="8">
        <f>'C1'!K10-'C2'!K10</f>
        <v>-4415.2450090000002</v>
      </c>
      <c r="L10" s="8">
        <f>'C1'!L10-'C2'!L10</f>
        <v>-4681.716813</v>
      </c>
      <c r="M10" s="8">
        <f>'C1'!M10-'C2'!M10</f>
        <v>-4494.51224</v>
      </c>
      <c r="N10" s="8">
        <f>'C1'!N10-'C2'!N10</f>
        <v>-4132.8260570000002</v>
      </c>
      <c r="O10" s="8">
        <f>'C1'!O10-'C2'!O10</f>
        <v>-3896.5832619999996</v>
      </c>
      <c r="P10" s="8">
        <f>'C1'!P10-'C2'!P10</f>
        <v>-3026.5183959999999</v>
      </c>
      <c r="Q10" s="8">
        <f>'C1'!Q10-'C2'!Q10</f>
        <v>-3818.6805529999997</v>
      </c>
      <c r="R10" s="8">
        <f>'C1'!R10-'C2'!R10</f>
        <v>-4213.926684</v>
      </c>
      <c r="S10" s="8">
        <f>'C1'!S10-'C2'!S10</f>
        <v>-4327.0438770000001</v>
      </c>
      <c r="T10" s="8">
        <f>'C1'!T10-'C2'!T10</f>
        <v>-4434.1825779999999</v>
      </c>
      <c r="U10" s="8">
        <f>'C1'!U10-'C2'!U10</f>
        <v>-4756.8580220000003</v>
      </c>
      <c r="V10" s="8">
        <f>'C1'!V10-'C2'!V10</f>
        <v>-4953.912319</v>
      </c>
      <c r="W10" s="8">
        <f>'C1'!W10-'C2'!W10</f>
        <v>-4709.3596690000004</v>
      </c>
      <c r="X10" s="8">
        <f>'C1'!X10-'C2'!X10</f>
        <v>-4761.5119490000016</v>
      </c>
      <c r="Y10" s="8">
        <f>'C1'!Y10-'C2'!Y10</f>
        <v>-4896.3296870000022</v>
      </c>
      <c r="Z10" s="8">
        <f>'C1'!Z10-'C2'!Z10</f>
        <v>-4301.9457119999979</v>
      </c>
      <c r="AA10" s="8">
        <f>'C1'!AA10-'C2'!AA10</f>
        <v>-3191.2807769999981</v>
      </c>
      <c r="AB10" s="8">
        <f>'C1'!AB10-'C2'!AB10</f>
        <v>-96837.780422999989</v>
      </c>
    </row>
    <row r="11" spans="1:28" s="2" customFormat="1" x14ac:dyDescent="0.15">
      <c r="A11" s="5" t="s">
        <v>5</v>
      </c>
      <c r="B11" s="8">
        <f>'C1'!B11-'C2'!B11</f>
        <v>699.34360299999958</v>
      </c>
      <c r="C11" s="8">
        <f>'C1'!C11-'C2'!C11</f>
        <v>1287.9780879999998</v>
      </c>
      <c r="D11" s="8">
        <f>'C1'!D11-'C2'!D11</f>
        <v>2253.0654679999966</v>
      </c>
      <c r="E11" s="8">
        <f>'C1'!E11-'C2'!E11</f>
        <v>2835.5010710000006</v>
      </c>
      <c r="F11" s="8">
        <f>'C1'!F11-'C2'!F11</f>
        <v>4100.5809730000037</v>
      </c>
      <c r="G11" s="8">
        <f>'C1'!G11-'C2'!G11</f>
        <v>4996.258717000007</v>
      </c>
      <c r="H11" s="8">
        <f>'C1'!H11-'C2'!H11</f>
        <v>4503.7689579999987</v>
      </c>
      <c r="I11" s="8">
        <f>'C1'!I11-'C2'!I11</f>
        <v>4446.4820050000017</v>
      </c>
      <c r="J11" s="8">
        <f>'C1'!J11-'C2'!J11</f>
        <v>4311.5169259999984</v>
      </c>
      <c r="K11" s="8">
        <f>'C1'!K11-'C2'!K11</f>
        <v>4935.4784419999969</v>
      </c>
      <c r="L11" s="8">
        <f>'C1'!L11-'C2'!L11</f>
        <v>4843.3967090000042</v>
      </c>
      <c r="M11" s="8">
        <f>'C1'!M11-'C2'!M11</f>
        <v>3840.7804630000014</v>
      </c>
      <c r="N11" s="8">
        <f>'C1'!N11-'C2'!N11</f>
        <v>2722.0726919999947</v>
      </c>
      <c r="O11" s="8">
        <f>'C1'!O11-'C2'!O11</f>
        <v>2424.9950840000056</v>
      </c>
      <c r="P11" s="8">
        <f>'C1'!P11-'C2'!P11</f>
        <v>2112.7721669999996</v>
      </c>
      <c r="Q11" s="8">
        <f>'C1'!Q11-'C2'!Q11</f>
        <v>2161.9846709999974</v>
      </c>
      <c r="R11" s="8">
        <f>'C1'!R11-'C2'!R11</f>
        <v>2003.9759979999981</v>
      </c>
      <c r="S11" s="8">
        <f>'C1'!S11-'C2'!S11</f>
        <v>1841.9173430000023</v>
      </c>
      <c r="T11" s="8">
        <f>'C1'!T11-'C2'!T11</f>
        <v>1970.2277520000011</v>
      </c>
      <c r="U11" s="8">
        <f>'C1'!U11-'C2'!U11</f>
        <v>1752.5367629999978</v>
      </c>
      <c r="V11" s="8">
        <f>'C1'!V11-'C2'!V11</f>
        <v>1459.2910179999967</v>
      </c>
      <c r="W11" s="8">
        <f>'C1'!W11-'C2'!W11</f>
        <v>1250.0561679999992</v>
      </c>
      <c r="X11" s="8">
        <f>'C1'!X11-'C2'!X11</f>
        <v>1023.6450720000021</v>
      </c>
      <c r="Y11" s="8">
        <f>'C1'!Y11-'C2'!Y11</f>
        <v>708.03438300000016</v>
      </c>
      <c r="Z11" s="8">
        <f>'C1'!Z11-'C2'!Z11</f>
        <v>458.47150299999612</v>
      </c>
      <c r="AA11" s="8">
        <f>'C1'!AA11-'C2'!AA11</f>
        <v>582.16862699999547</v>
      </c>
      <c r="AB11" s="8">
        <f>'C1'!AB11-'C2'!AB11</f>
        <v>65526.300664000009</v>
      </c>
    </row>
    <row r="12" spans="1:28" s="2" customFormat="1" x14ac:dyDescent="0.15">
      <c r="A12" s="50" t="s">
        <v>6</v>
      </c>
      <c r="B12" s="8">
        <f>'C1'!B12-'C2'!B12</f>
        <v>125.17469399999987</v>
      </c>
      <c r="C12" s="8">
        <f>'C1'!C12-'C2'!C12</f>
        <v>335.611785</v>
      </c>
      <c r="D12" s="8">
        <f>'C1'!D12-'C2'!D12</f>
        <v>527.69208099999992</v>
      </c>
      <c r="E12" s="8">
        <f>'C1'!E12-'C2'!E12</f>
        <v>590.52327300000002</v>
      </c>
      <c r="F12" s="8">
        <f>'C1'!F12-'C2'!F12</f>
        <v>640.88661400000035</v>
      </c>
      <c r="G12" s="8">
        <f>'C1'!G12-'C2'!G12</f>
        <v>532.20896400000004</v>
      </c>
      <c r="H12" s="8">
        <f>'C1'!H12-'C2'!H12</f>
        <v>332.97233499999993</v>
      </c>
      <c r="I12" s="8">
        <f>'C1'!I12-'C2'!I12</f>
        <v>414.14709600000003</v>
      </c>
      <c r="J12" s="8">
        <f>'C1'!J12-'C2'!J12</f>
        <v>387.4579950000001</v>
      </c>
      <c r="K12" s="8">
        <f>'C1'!K12-'C2'!K12</f>
        <v>307.64545500000031</v>
      </c>
      <c r="L12" s="8">
        <f>'C1'!L12-'C2'!L12</f>
        <v>277.41190799999936</v>
      </c>
      <c r="M12" s="8">
        <f>'C1'!M12-'C2'!M12</f>
        <v>214.69228899999973</v>
      </c>
      <c r="N12" s="8">
        <f>'C1'!N12-'C2'!N12</f>
        <v>113.19355399999995</v>
      </c>
      <c r="O12" s="8">
        <f>'C1'!O12-'C2'!O12</f>
        <v>48.251268999999866</v>
      </c>
      <c r="P12" s="8">
        <f>'C1'!P12-'C2'!P12</f>
        <v>45.968189999999822</v>
      </c>
      <c r="Q12" s="8">
        <f>'C1'!Q12-'C2'!Q12</f>
        <v>-46.3079180000002</v>
      </c>
      <c r="R12" s="8">
        <f>'C1'!R12-'C2'!R12</f>
        <v>-159.95311600000014</v>
      </c>
      <c r="S12" s="8">
        <f>'C1'!S12-'C2'!S12</f>
        <v>-143.54109799999992</v>
      </c>
      <c r="T12" s="8">
        <f>'C1'!T12-'C2'!T12</f>
        <v>197.43890299999975</v>
      </c>
      <c r="U12" s="8">
        <f>'C1'!U12-'C2'!U12</f>
        <v>232.21384699999976</v>
      </c>
      <c r="V12" s="8">
        <f>'C1'!V12-'C2'!V12</f>
        <v>336.67935099999954</v>
      </c>
      <c r="W12" s="8">
        <f>'C1'!W12-'C2'!W12</f>
        <v>335.33201700000018</v>
      </c>
      <c r="X12" s="8">
        <f>'C1'!X12-'C2'!X12</f>
        <v>391.33960400000001</v>
      </c>
      <c r="Y12" s="8">
        <f>'C1'!Y12-'C2'!Y12</f>
        <v>239.272163000001</v>
      </c>
      <c r="Z12" s="8">
        <f>'C1'!Z12-'C2'!Z12</f>
        <v>263.96392799999921</v>
      </c>
      <c r="AA12" s="8">
        <f>'C1'!AA12-'C2'!AA12</f>
        <v>305.65489999999886</v>
      </c>
      <c r="AB12" s="8">
        <f>'C1'!AB12-'C2'!AB12</f>
        <v>6845.930082999992</v>
      </c>
    </row>
    <row r="13" spans="1:28" s="2" customFormat="1" x14ac:dyDescent="0.15">
      <c r="A13" s="50" t="s">
        <v>7</v>
      </c>
      <c r="B13" s="8">
        <f>'C1'!B13-'C2'!B13</f>
        <v>261.39795799999956</v>
      </c>
      <c r="C13" s="8">
        <f>'C1'!C13-'C2'!C13</f>
        <v>580.28606199999922</v>
      </c>
      <c r="D13" s="8">
        <f>'C1'!D13-'C2'!D13</f>
        <v>1297.7733969999999</v>
      </c>
      <c r="E13" s="8">
        <f>'C1'!E13-'C2'!E13</f>
        <v>820.62079500000073</v>
      </c>
      <c r="F13" s="8">
        <f>'C1'!F13-'C2'!F13</f>
        <v>1118.158977000001</v>
      </c>
      <c r="G13" s="8">
        <f>'C1'!G13-'C2'!G13</f>
        <v>997.12480500000129</v>
      </c>
      <c r="H13" s="8">
        <f>'C1'!H13-'C2'!H13</f>
        <v>449.36129400000027</v>
      </c>
      <c r="I13" s="8">
        <f>'C1'!I13-'C2'!I13</f>
        <v>293.59640000000036</v>
      </c>
      <c r="J13" s="8">
        <f>'C1'!J13-'C2'!J13</f>
        <v>-13.948360000000321</v>
      </c>
      <c r="K13" s="8">
        <f>'C1'!K13-'C2'!K13</f>
        <v>232.93542999999954</v>
      </c>
      <c r="L13" s="8">
        <f>'C1'!L13-'C2'!L13</f>
        <v>-184.97300100000029</v>
      </c>
      <c r="M13" s="8">
        <f>'C1'!M13-'C2'!M13</f>
        <v>-1361.155913999999</v>
      </c>
      <c r="N13" s="8">
        <f>'C1'!N13-'C2'!N13</f>
        <v>-2236.8114590000005</v>
      </c>
      <c r="O13" s="8">
        <f>'C1'!O13-'C2'!O13</f>
        <v>-2433.2898049999994</v>
      </c>
      <c r="P13" s="8">
        <f>'C1'!P13-'C2'!P13</f>
        <v>-1632.9809640000003</v>
      </c>
      <c r="Q13" s="8">
        <f>'C1'!Q13-'C2'!Q13</f>
        <v>-2767.2974059999988</v>
      </c>
      <c r="R13" s="8">
        <f>'C1'!R13-'C2'!R13</f>
        <v>-3753.2224860000006</v>
      </c>
      <c r="S13" s="8">
        <f>'C1'!S13-'C2'!S13</f>
        <v>-4023.2336980000009</v>
      </c>
      <c r="T13" s="8">
        <f>'C1'!T13-'C2'!T13</f>
        <v>-4239.6937279999993</v>
      </c>
      <c r="U13" s="8">
        <f>'C1'!U13-'C2'!U13</f>
        <v>-4890.8219590000008</v>
      </c>
      <c r="V13" s="8">
        <f>'C1'!V13-'C2'!V13</f>
        <v>-5368.4480749999993</v>
      </c>
      <c r="W13" s="8">
        <f>'C1'!W13-'C2'!W13</f>
        <v>-5268.623872000001</v>
      </c>
      <c r="X13" s="8">
        <f>'C1'!X13-'C2'!X13</f>
        <v>-4038.6350710000142</v>
      </c>
      <c r="Y13" s="8">
        <f>'C1'!Y13-'C2'!Y13</f>
        <v>-5018.4653769999777</v>
      </c>
      <c r="Z13" s="8">
        <f>'C1'!Z13-'C2'!Z13</f>
        <v>-4382.0484979999837</v>
      </c>
      <c r="AA13" s="8">
        <f>'C1'!AA13-'C2'!AA13</f>
        <v>-2838.658669000004</v>
      </c>
      <c r="AB13" s="8">
        <f>'C1'!AB13-'C2'!AB13</f>
        <v>-48401.053224000032</v>
      </c>
    </row>
    <row r="14" spans="1:28" s="2" customFormat="1" ht="14" thickBo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" customFormat="1" ht="14" thickTop="1" x14ac:dyDescent="0.15">
      <c r="A15" s="18" t="s">
        <v>1076</v>
      </c>
    </row>
    <row r="16" spans="1:28" ht="12.75" customHeight="1" x14ac:dyDescent="0.15"/>
    <row r="17" spans="1:1" ht="12.75" customHeight="1" x14ac:dyDescent="0.15"/>
    <row r="18" spans="1:1" ht="12.75" customHeight="1" x14ac:dyDescent="0.15">
      <c r="A18" s="1" t="s">
        <v>11</v>
      </c>
    </row>
    <row r="19" spans="1:1" ht="12.75" customHeight="1" x14ac:dyDescent="0.15"/>
  </sheetData>
  <mergeCells count="3">
    <mergeCell ref="A2:AB2"/>
    <mergeCell ref="A4:AB4"/>
    <mergeCell ref="B7:AB7"/>
  </mergeCells>
  <hyperlinks>
    <hyperlink ref="A18" location="NOTAS!A1" display="NOTAS" xr:uid="{00000000-0004-0000-0800-000000000000}"/>
    <hyperlink ref="A1" location="ÍNDICE!A1" display="INDICE" xr:uid="{00000000-0004-0000-0800-000001000000}"/>
  </hyperlink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38</vt:i4>
      </vt:variant>
    </vt:vector>
  </HeadingPairs>
  <TitlesOfParts>
    <vt:vector size="38" baseType="lpstr">
      <vt:lpstr>ÍNDICE</vt:lpstr>
      <vt:lpstr>NOTAS</vt:lpstr>
      <vt:lpstr>D1</vt:lpstr>
      <vt:lpstr>D2</vt:lpstr>
      <vt:lpstr>D3</vt:lpstr>
      <vt:lpstr>D4</vt:lpstr>
      <vt:lpstr>C1</vt:lpstr>
      <vt:lpstr>C2</vt:lpstr>
      <vt:lpstr>C3</vt:lpstr>
      <vt:lpstr>C4 </vt:lpstr>
      <vt:lpstr>C5 </vt:lpstr>
      <vt:lpstr>C6</vt:lpstr>
      <vt:lpstr>C7</vt:lpstr>
      <vt:lpstr>C8</vt:lpstr>
      <vt:lpstr>C9</vt:lpstr>
      <vt:lpstr>C10 </vt:lpstr>
      <vt:lpstr>C11 </vt:lpstr>
      <vt:lpstr>C12 </vt:lpstr>
      <vt:lpstr>C13 </vt:lpstr>
      <vt:lpstr>C14 </vt:lpstr>
      <vt:lpstr>C15</vt:lpstr>
      <vt:lpstr>C16</vt:lpstr>
      <vt:lpstr>C17</vt:lpstr>
      <vt:lpstr>C18</vt:lpstr>
      <vt:lpstr>C19</vt:lpstr>
      <vt:lpstr>C20</vt:lpstr>
      <vt:lpstr>C21</vt:lpstr>
      <vt:lpstr>C22 </vt:lpstr>
      <vt:lpstr>C23 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Fosado Gomar</dc:creator>
  <cp:lastModifiedBy>Microsoft Office User</cp:lastModifiedBy>
  <dcterms:created xsi:type="dcterms:W3CDTF">2019-07-24T17:23:29Z</dcterms:created>
  <dcterms:modified xsi:type="dcterms:W3CDTF">2021-05-30T03:39:40Z</dcterms:modified>
</cp:coreProperties>
</file>